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hidePivotFieldList="1" defaultThemeVersion="124226"/>
  <mc:AlternateContent xmlns:mc="http://schemas.openxmlformats.org/markup-compatibility/2006">
    <mc:Choice Requires="x15">
      <x15ac:absPath xmlns:x15ac="http://schemas.microsoft.com/office/spreadsheetml/2010/11/ac" url="C:\Users\Campo SSD\Desktop\"/>
    </mc:Choice>
  </mc:AlternateContent>
  <xr:revisionPtr revIDLastSave="0" documentId="13_ncr:1_{DD865B0C-687E-4E94-BC2E-941E4ED90993}" xr6:coauthVersionLast="45" xr6:coauthVersionMax="45" xr10:uidLastSave="{00000000-0000-0000-0000-000000000000}"/>
  <bookViews>
    <workbookView xWindow="-120" yWindow="-120" windowWidth="19440" windowHeight="15000" tabRatio="954" activeTab="2" xr2:uid="{00000000-000D-0000-FFFF-FFFF00000000}"/>
  </bookViews>
  <sheets>
    <sheet name="info leg." sheetId="30" r:id="rId1"/>
    <sheet name="2-Ass." sheetId="32" r:id="rId2"/>
    <sheet name="3-Realis." sheetId="4" r:id="rId3"/>
    <sheet name="Gabrielle" sheetId="48" r:id="rId4"/>
    <sheet name="Michelle" sheetId="49" r:id="rId5"/>
    <sheet name="Raphaelle" sheetId="50" r:id="rId6"/>
    <sheet name="Belier" sheetId="35" r:id="rId7"/>
    <sheet name="Taureau" sheetId="36" r:id="rId8"/>
    <sheet name="Gemeaux" sheetId="37" r:id="rId9"/>
    <sheet name="Cancer" sheetId="38" r:id="rId10"/>
    <sheet name="Lion" sheetId="39" r:id="rId11"/>
    <sheet name="Vierge" sheetId="40" r:id="rId12"/>
    <sheet name="Balance" sheetId="41" r:id="rId13"/>
    <sheet name="Scorpion" sheetId="42" r:id="rId14"/>
    <sheet name="Sagittaire" sheetId="43" r:id="rId15"/>
    <sheet name="Capricone" sheetId="44" r:id="rId16"/>
    <sheet name="Verseau" sheetId="45" r:id="rId17"/>
    <sheet name="Poisson" sheetId="46" r:id="rId18"/>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58" i="4" l="1"/>
  <c r="O158" i="4"/>
  <c r="L158" i="4"/>
  <c r="N158" i="4" s="1"/>
  <c r="L31" i="4" l="1"/>
  <c r="N31" i="4" s="1"/>
  <c r="O31" i="4"/>
  <c r="R31" i="4"/>
  <c r="I50" i="4"/>
  <c r="L50" i="4"/>
  <c r="N50" i="4" s="1"/>
  <c r="O50" i="4"/>
  <c r="R50" i="4"/>
  <c r="L64" i="4"/>
  <c r="N64" i="4" s="1"/>
  <c r="O64" i="4"/>
  <c r="R64" i="4"/>
  <c r="L65" i="4"/>
  <c r="N65" i="4" s="1"/>
  <c r="O65" i="4"/>
  <c r="R65" i="4"/>
  <c r="L71" i="4"/>
  <c r="N71" i="4" s="1"/>
  <c r="O71" i="4"/>
  <c r="R71" i="4"/>
  <c r="L76" i="4"/>
  <c r="N76" i="4" s="1"/>
  <c r="O76" i="4"/>
  <c r="R76" i="4"/>
  <c r="L79" i="4"/>
  <c r="N79" i="4" s="1"/>
  <c r="O79" i="4"/>
  <c r="R79" i="4"/>
  <c r="L92" i="4"/>
  <c r="N92" i="4" s="1"/>
  <c r="O92" i="4"/>
  <c r="R92" i="4"/>
  <c r="L98" i="4"/>
  <c r="N98" i="4" s="1"/>
  <c r="O98" i="4"/>
  <c r="R98" i="4"/>
  <c r="L101" i="4"/>
  <c r="N101" i="4" s="1"/>
  <c r="O101" i="4"/>
  <c r="R101" i="4"/>
  <c r="L112" i="4"/>
  <c r="N112" i="4" s="1"/>
  <c r="O112" i="4"/>
  <c r="R112" i="4"/>
  <c r="L137" i="4"/>
  <c r="N137" i="4" s="1"/>
  <c r="O137" i="4"/>
  <c r="R137" i="4"/>
  <c r="O2"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2" i="4"/>
  <c r="O33" i="4"/>
  <c r="O34" i="4"/>
  <c r="O35" i="4"/>
  <c r="O36" i="4"/>
  <c r="O37" i="4"/>
  <c r="O38" i="4"/>
  <c r="O39" i="4"/>
  <c r="O40" i="4"/>
  <c r="O41" i="4"/>
  <c r="O42" i="4"/>
  <c r="O43" i="4"/>
  <c r="O44" i="4"/>
  <c r="O45" i="4"/>
  <c r="O46" i="4"/>
  <c r="O47" i="4"/>
  <c r="O48" i="4"/>
  <c r="O49" i="4"/>
  <c r="O51" i="4"/>
  <c r="O52" i="4"/>
  <c r="O53" i="4"/>
  <c r="O54" i="4"/>
  <c r="O55" i="4"/>
  <c r="O56" i="4"/>
  <c r="O57" i="4"/>
  <c r="O58" i="4"/>
  <c r="O59" i="4"/>
  <c r="O60" i="4"/>
  <c r="O61" i="4"/>
  <c r="O62" i="4"/>
  <c r="O63" i="4"/>
  <c r="O66" i="4"/>
  <c r="O67" i="4"/>
  <c r="O68" i="4"/>
  <c r="O69" i="4"/>
  <c r="O70" i="4"/>
  <c r="O72" i="4"/>
  <c r="O73" i="4"/>
  <c r="O74" i="4"/>
  <c r="O75" i="4"/>
  <c r="O77" i="4"/>
  <c r="O78" i="4"/>
  <c r="O80" i="4"/>
  <c r="O81" i="4"/>
  <c r="O82" i="4"/>
  <c r="O83" i="4"/>
  <c r="O84" i="4"/>
  <c r="O85" i="4"/>
  <c r="O86" i="4"/>
  <c r="O87" i="4"/>
  <c r="O88" i="4"/>
  <c r="O89" i="4"/>
  <c r="O90" i="4"/>
  <c r="O91" i="4"/>
  <c r="O93" i="4"/>
  <c r="O94" i="4"/>
  <c r="O95" i="4"/>
  <c r="O96" i="4"/>
  <c r="O97" i="4"/>
  <c r="O99" i="4"/>
  <c r="O100" i="4"/>
  <c r="O102" i="4"/>
  <c r="O103" i="4"/>
  <c r="O104" i="4"/>
  <c r="O105" i="4"/>
  <c r="O106" i="4"/>
  <c r="O107" i="4"/>
  <c r="O108" i="4"/>
  <c r="O109" i="4"/>
  <c r="O110" i="4"/>
  <c r="O111" i="4"/>
  <c r="O113" i="4"/>
  <c r="O114" i="4"/>
  <c r="O115" i="4"/>
  <c r="O116" i="4"/>
  <c r="O117" i="4"/>
  <c r="O118" i="4"/>
  <c r="O119" i="4"/>
  <c r="O120" i="4"/>
  <c r="O121" i="4"/>
  <c r="O122" i="4"/>
  <c r="O123" i="4"/>
  <c r="O124" i="4"/>
  <c r="O125" i="4"/>
  <c r="O126" i="4"/>
  <c r="O127" i="4"/>
  <c r="O128" i="4"/>
  <c r="O129" i="4"/>
  <c r="O130" i="4"/>
  <c r="O131" i="4"/>
  <c r="O132" i="4"/>
  <c r="O133" i="4"/>
  <c r="O134" i="4"/>
  <c r="O135" i="4"/>
  <c r="O136" i="4"/>
  <c r="O138" i="4"/>
  <c r="O139" i="4"/>
  <c r="O140" i="4"/>
  <c r="O141" i="4"/>
  <c r="O142" i="4"/>
  <c r="O143" i="4"/>
  <c r="O144" i="4"/>
  <c r="O145" i="4"/>
  <c r="O146" i="4"/>
  <c r="O147" i="4"/>
  <c r="O148" i="4"/>
  <c r="O149" i="4"/>
  <c r="O150" i="4"/>
  <c r="O151" i="4"/>
  <c r="O152" i="4"/>
  <c r="O153" i="4"/>
  <c r="O154" i="4"/>
  <c r="O155" i="4"/>
  <c r="O156" i="4"/>
  <c r="O157" i="4"/>
  <c r="O159" i="4"/>
  <c r="O160" i="4"/>
  <c r="AE104" i="32" l="1"/>
  <c r="R33" i="4" l="1"/>
  <c r="R157" i="4" l="1"/>
  <c r="L157" i="4"/>
  <c r="N157" i="4" s="1"/>
  <c r="AB104" i="32" l="1"/>
  <c r="R155" i="4" l="1"/>
  <c r="L155" i="4"/>
  <c r="N155" i="4" s="1"/>
  <c r="R154" i="4" l="1"/>
  <c r="L154" i="4"/>
  <c r="N154" i="4" s="1"/>
  <c r="L151" i="4" l="1"/>
  <c r="N151" i="4" s="1"/>
  <c r="R151" i="4"/>
  <c r="L149" i="4"/>
  <c r="N149" i="4" s="1"/>
  <c r="R149" i="4"/>
  <c r="L150" i="4"/>
  <c r="N150" i="4" s="1"/>
  <c r="R150" i="4"/>
  <c r="L152" i="4"/>
  <c r="N152" i="4" s="1"/>
  <c r="R152" i="4"/>
  <c r="L153" i="4"/>
  <c r="N153" i="4" s="1"/>
  <c r="R153" i="4"/>
  <c r="L156" i="4"/>
  <c r="N156" i="4" s="1"/>
  <c r="R156" i="4"/>
  <c r="R148" i="4" l="1"/>
  <c r="L148" i="4"/>
  <c r="N148" i="4" s="1"/>
  <c r="R147" i="4"/>
  <c r="L147" i="4"/>
  <c r="N147" i="4" s="1"/>
  <c r="R146" i="4"/>
  <c r="L146" i="4"/>
  <c r="N146" i="4" s="1"/>
  <c r="R144" i="4"/>
  <c r="L144" i="4"/>
  <c r="N144" i="4" s="1"/>
  <c r="R143" i="4"/>
  <c r="L143" i="4"/>
  <c r="N143" i="4" s="1"/>
  <c r="R142" i="4"/>
  <c r="L142" i="4"/>
  <c r="N142" i="4" s="1"/>
  <c r="R141" i="4"/>
  <c r="L141" i="4"/>
  <c r="N141" i="4" s="1"/>
  <c r="L145" i="4"/>
  <c r="N145" i="4" s="1"/>
  <c r="R145" i="4"/>
  <c r="R131" i="4"/>
  <c r="L131" i="4"/>
  <c r="N131" i="4" s="1"/>
  <c r="R130" i="4"/>
  <c r="L130" i="4"/>
  <c r="N130" i="4" s="1"/>
  <c r="L132" i="4"/>
  <c r="N132" i="4" s="1"/>
  <c r="R132" i="4"/>
  <c r="L133" i="4"/>
  <c r="N133" i="4" s="1"/>
  <c r="R133" i="4"/>
  <c r="L134" i="4"/>
  <c r="N134" i="4" s="1"/>
  <c r="R134" i="4"/>
  <c r="L135" i="4"/>
  <c r="N135" i="4" s="1"/>
  <c r="R135" i="4"/>
  <c r="L136" i="4"/>
  <c r="N136" i="4" s="1"/>
  <c r="R136" i="4"/>
  <c r="L138" i="4"/>
  <c r="N138" i="4" s="1"/>
  <c r="R138" i="4"/>
  <c r="L139" i="4"/>
  <c r="N139" i="4" s="1"/>
  <c r="R139" i="4"/>
  <c r="L140" i="4"/>
  <c r="N140" i="4" s="1"/>
  <c r="R140" i="4"/>
  <c r="R127" i="4"/>
  <c r="L127" i="4"/>
  <c r="N127" i="4" s="1"/>
  <c r="R126" i="4"/>
  <c r="L126" i="4"/>
  <c r="N126" i="4" s="1"/>
  <c r="R125" i="4"/>
  <c r="L125" i="4"/>
  <c r="N125" i="4" s="1"/>
  <c r="C100" i="36"/>
  <c r="C107" i="36"/>
  <c r="C109" i="36"/>
  <c r="R124" i="4" l="1"/>
  <c r="L124" i="4"/>
  <c r="N124" i="4" s="1"/>
  <c r="R123" i="4"/>
  <c r="L123" i="4"/>
  <c r="N123" i="4" s="1"/>
  <c r="R122" i="4"/>
  <c r="L122" i="4"/>
  <c r="N122" i="4" s="1"/>
  <c r="L128" i="4"/>
  <c r="N128" i="4" s="1"/>
  <c r="R128" i="4"/>
  <c r="I119" i="4"/>
  <c r="R115" i="4"/>
  <c r="L115" i="4"/>
  <c r="N115" i="4" s="1"/>
  <c r="R114" i="4" l="1"/>
  <c r="L114" i="4"/>
  <c r="N114" i="4" s="1"/>
  <c r="R113" i="4"/>
  <c r="L113" i="4"/>
  <c r="N113" i="4" s="1"/>
  <c r="R111" i="4"/>
  <c r="L111" i="4"/>
  <c r="N111" i="4" s="1"/>
  <c r="L116" i="4"/>
  <c r="N116" i="4" s="1"/>
  <c r="R116" i="4"/>
  <c r="L117" i="4"/>
  <c r="N117" i="4" s="1"/>
  <c r="R117" i="4"/>
  <c r="L118" i="4"/>
  <c r="N118" i="4" s="1"/>
  <c r="R118" i="4"/>
  <c r="L119" i="4"/>
  <c r="N119" i="4" s="1"/>
  <c r="R119" i="4"/>
  <c r="L120" i="4"/>
  <c r="N120" i="4" s="1"/>
  <c r="R120" i="4"/>
  <c r="R110" i="4"/>
  <c r="L110" i="4"/>
  <c r="N110" i="4" s="1"/>
  <c r="R109" i="4"/>
  <c r="L109" i="4"/>
  <c r="N109" i="4" s="1"/>
  <c r="L121" i="4"/>
  <c r="N121" i="4" s="1"/>
  <c r="R121" i="4"/>
  <c r="L129" i="4"/>
  <c r="N129" i="4" s="1"/>
  <c r="R129" i="4"/>
  <c r="I108" i="4"/>
  <c r="I102" i="4"/>
  <c r="R102" i="4"/>
  <c r="L102" i="4"/>
  <c r="N102" i="4" s="1"/>
  <c r="R100" i="4"/>
  <c r="L100" i="4"/>
  <c r="N100" i="4" s="1"/>
  <c r="L103" i="4"/>
  <c r="N103" i="4" s="1"/>
  <c r="R103" i="4"/>
  <c r="L104" i="4"/>
  <c r="N104" i="4" s="1"/>
  <c r="R104" i="4"/>
  <c r="L105" i="4"/>
  <c r="N105" i="4" s="1"/>
  <c r="R105" i="4"/>
  <c r="L106" i="4"/>
  <c r="N106" i="4" s="1"/>
  <c r="R106" i="4"/>
  <c r="L107" i="4"/>
  <c r="N107" i="4" s="1"/>
  <c r="R107" i="4"/>
  <c r="L108" i="4"/>
  <c r="N108" i="4" s="1"/>
  <c r="R108" i="4"/>
  <c r="R99" i="4"/>
  <c r="L99" i="4"/>
  <c r="N99" i="4" s="1"/>
  <c r="R97" i="4"/>
  <c r="L97" i="4"/>
  <c r="N97" i="4" s="1"/>
  <c r="R96" i="4"/>
  <c r="L96" i="4"/>
  <c r="N96" i="4" s="1"/>
  <c r="I96" i="4"/>
  <c r="R95" i="4"/>
  <c r="L95" i="4"/>
  <c r="N95" i="4" s="1"/>
  <c r="R94" i="4"/>
  <c r="L94" i="4"/>
  <c r="N94" i="4" s="1"/>
  <c r="C164" i="4"/>
  <c r="R87" i="4"/>
  <c r="L87" i="4"/>
  <c r="N87" i="4" s="1"/>
  <c r="R91" i="4"/>
  <c r="L91" i="4"/>
  <c r="N91" i="4" s="1"/>
  <c r="R90" i="4"/>
  <c r="L90" i="4"/>
  <c r="N90" i="4" s="1"/>
  <c r="R89" i="4"/>
  <c r="L89" i="4"/>
  <c r="N89" i="4" s="1"/>
  <c r="I89" i="4"/>
  <c r="L93" i="4"/>
  <c r="N93" i="4" s="1"/>
  <c r="R93" i="4"/>
  <c r="R88" i="4"/>
  <c r="L88" i="4"/>
  <c r="N88" i="4" s="1"/>
  <c r="R86" i="4"/>
  <c r="L86" i="4"/>
  <c r="N86" i="4" s="1"/>
  <c r="R85" i="4"/>
  <c r="L85" i="4"/>
  <c r="N85" i="4" s="1"/>
  <c r="I85" i="4"/>
  <c r="R84" i="4"/>
  <c r="L84" i="4"/>
  <c r="N84" i="4" s="1"/>
  <c r="I83" i="4"/>
  <c r="R83" i="4"/>
  <c r="L83" i="4"/>
  <c r="N83" i="4" s="1"/>
  <c r="R81" i="4"/>
  <c r="L81" i="4"/>
  <c r="N81" i="4" s="1"/>
  <c r="R80" i="4"/>
  <c r="L80" i="4"/>
  <c r="N80" i="4" s="1"/>
  <c r="L82" i="4"/>
  <c r="N82" i="4" s="1"/>
  <c r="R82" i="4"/>
  <c r="R78" i="4" l="1"/>
  <c r="L78" i="4"/>
  <c r="N78" i="4" s="1"/>
  <c r="R77" i="4"/>
  <c r="L77" i="4"/>
  <c r="N77" i="4" s="1"/>
  <c r="L75" i="4"/>
  <c r="N75" i="4" s="1"/>
  <c r="R75" i="4"/>
  <c r="R73" i="4"/>
  <c r="L73" i="4"/>
  <c r="N73" i="4" s="1"/>
  <c r="R72" i="4"/>
  <c r="L72" i="4"/>
  <c r="N72" i="4" s="1"/>
  <c r="L32" i="4"/>
  <c r="N32" i="4" s="1"/>
  <c r="L70" i="4"/>
  <c r="N70" i="4" s="1"/>
  <c r="R70" i="4"/>
  <c r="L74" i="4"/>
  <c r="N74" i="4" s="1"/>
  <c r="R74" i="4"/>
  <c r="R69" i="4"/>
  <c r="L69" i="4"/>
  <c r="N69" i="4" s="1"/>
  <c r="R67" i="4"/>
  <c r="L67" i="4"/>
  <c r="N67" i="4" s="1"/>
  <c r="R66" i="4"/>
  <c r="L66" i="4"/>
  <c r="N66" i="4" s="1"/>
  <c r="R68" i="4"/>
  <c r="L68" i="4"/>
  <c r="N68" i="4" s="1"/>
  <c r="R62" i="4"/>
  <c r="L62" i="4"/>
  <c r="N62" i="4" s="1"/>
  <c r="R61" i="4"/>
  <c r="L61" i="4"/>
  <c r="N61" i="4" s="1"/>
  <c r="L63" i="4"/>
  <c r="N63" i="4" s="1"/>
  <c r="R63" i="4"/>
  <c r="S44" i="4" l="1"/>
  <c r="S37" i="4"/>
  <c r="S38" i="4"/>
  <c r="S39" i="4"/>
  <c r="S40" i="4"/>
  <c r="S41" i="4"/>
  <c r="S42" i="4"/>
  <c r="S36" i="4"/>
  <c r="R32" i="4"/>
  <c r="L40" i="4"/>
  <c r="N40" i="4" s="1"/>
  <c r="R40" i="4"/>
  <c r="L39" i="4"/>
  <c r="N39" i="4" s="1"/>
  <c r="R39" i="4"/>
  <c r="L36" i="4"/>
  <c r="N36" i="4" s="1"/>
  <c r="R36" i="4"/>
  <c r="L37" i="4"/>
  <c r="N37" i="4" s="1"/>
  <c r="R37" i="4"/>
  <c r="L38" i="4"/>
  <c r="N38" i="4" s="1"/>
  <c r="R38" i="4"/>
  <c r="R59" i="4"/>
  <c r="L59" i="4"/>
  <c r="N59" i="4" s="1"/>
  <c r="R58" i="4"/>
  <c r="L58" i="4"/>
  <c r="N58" i="4" s="1"/>
  <c r="R57" i="4"/>
  <c r="L57" i="4"/>
  <c r="N57" i="4" s="1"/>
  <c r="R56" i="4"/>
  <c r="L56" i="4"/>
  <c r="N56" i="4" s="1"/>
  <c r="R55" i="4"/>
  <c r="L55" i="4"/>
  <c r="N55" i="4" s="1"/>
  <c r="R54" i="4"/>
  <c r="L54" i="4"/>
  <c r="N54" i="4" s="1"/>
  <c r="R53" i="4"/>
  <c r="L53" i="4"/>
  <c r="N53" i="4" s="1"/>
  <c r="R52" i="4"/>
  <c r="L52" i="4"/>
  <c r="N52" i="4" s="1"/>
  <c r="R51" i="4"/>
  <c r="L51" i="4"/>
  <c r="N51" i="4" s="1"/>
  <c r="G168" i="4"/>
  <c r="L60" i="4"/>
  <c r="N60" i="4" s="1"/>
  <c r="R60" i="4"/>
  <c r="R47" i="4"/>
  <c r="L47" i="4"/>
  <c r="N47" i="4" s="1"/>
  <c r="R46" i="4"/>
  <c r="L46" i="4"/>
  <c r="N46" i="4" s="1"/>
  <c r="L43" i="4"/>
  <c r="N43" i="4" s="1"/>
  <c r="R43" i="4"/>
  <c r="L44" i="4"/>
  <c r="N44" i="4" s="1"/>
  <c r="R44" i="4"/>
  <c r="L45" i="4"/>
  <c r="N45" i="4" s="1"/>
  <c r="R45" i="4"/>
  <c r="L41" i="4"/>
  <c r="N41" i="4" s="1"/>
  <c r="R41" i="4"/>
  <c r="L30" i="4"/>
  <c r="N30" i="4" s="1"/>
  <c r="R30" i="4"/>
  <c r="L33" i="4"/>
  <c r="N33" i="4" s="1"/>
  <c r="L34" i="4"/>
  <c r="N34" i="4" s="1"/>
  <c r="R34" i="4"/>
  <c r="L35" i="4"/>
  <c r="N35" i="4" s="1"/>
  <c r="R35" i="4"/>
  <c r="L42" i="4"/>
  <c r="N42" i="4" s="1"/>
  <c r="R42" i="4"/>
  <c r="L48" i="4"/>
  <c r="N48" i="4" s="1"/>
  <c r="R48" i="4"/>
  <c r="L49" i="4"/>
  <c r="N49" i="4" s="1"/>
  <c r="R49" i="4"/>
  <c r="L28" i="4"/>
  <c r="N28" i="4" s="1"/>
  <c r="R28" i="4"/>
  <c r="R27" i="4"/>
  <c r="L27" i="4"/>
  <c r="N27" i="4" s="1"/>
  <c r="I165" i="4"/>
  <c r="L20" i="4"/>
  <c r="N20" i="4" s="1"/>
  <c r="R20" i="4"/>
  <c r="L21" i="4"/>
  <c r="N21" i="4" s="1"/>
  <c r="R21" i="4"/>
  <c r="L22" i="4"/>
  <c r="N22" i="4" s="1"/>
  <c r="R22" i="4"/>
  <c r="L23" i="4"/>
  <c r="N23" i="4" s="1"/>
  <c r="R23" i="4"/>
  <c r="L24" i="4"/>
  <c r="N24" i="4" s="1"/>
  <c r="R24" i="4"/>
  <c r="L25" i="4"/>
  <c r="N25" i="4" s="1"/>
  <c r="R25" i="4"/>
  <c r="L26" i="4"/>
  <c r="N26" i="4" s="1"/>
  <c r="R26" i="4"/>
  <c r="L29" i="4"/>
  <c r="N29" i="4" s="1"/>
  <c r="R29" i="4"/>
  <c r="L19" i="4"/>
  <c r="N19" i="4" s="1"/>
  <c r="R19" i="4"/>
  <c r="R16" i="4" l="1"/>
  <c r="L16" i="4"/>
  <c r="N16" i="4" s="1"/>
  <c r="L17" i="4"/>
  <c r="N17" i="4" s="1"/>
  <c r="R17" i="4"/>
  <c r="L18" i="4"/>
  <c r="N18" i="4" s="1"/>
  <c r="R18" i="4"/>
  <c r="R15" i="4"/>
  <c r="L15" i="4"/>
  <c r="N15" i="4" s="1"/>
  <c r="L12" i="4"/>
  <c r="N12" i="4" s="1"/>
  <c r="R12" i="4"/>
  <c r="L13" i="4"/>
  <c r="N13" i="4" s="1"/>
  <c r="R13" i="4"/>
  <c r="L14" i="4"/>
  <c r="N14" i="4" s="1"/>
  <c r="R14" i="4"/>
  <c r="V52" i="30"/>
  <c r="Q53" i="30"/>
  <c r="U55" i="30"/>
  <c r="L11" i="4"/>
  <c r="N11" i="4" s="1"/>
  <c r="R11" i="4"/>
  <c r="L8" i="4"/>
  <c r="N8" i="4" s="1"/>
  <c r="R8" i="4"/>
  <c r="L9" i="4"/>
  <c r="N9" i="4" s="1"/>
  <c r="R9" i="4"/>
  <c r="L10" i="4"/>
  <c r="N10" i="4" s="1"/>
  <c r="R10" i="4"/>
  <c r="R7" i="4"/>
  <c r="L7" i="4"/>
  <c r="N7" i="4" s="1"/>
  <c r="L5" i="4"/>
  <c r="N5" i="4" s="1"/>
  <c r="R5" i="4"/>
  <c r="L6" i="4"/>
  <c r="N6" i="4" s="1"/>
  <c r="R6" i="4"/>
  <c r="L4" i="4"/>
  <c r="N4" i="4" s="1"/>
  <c r="R4" i="4"/>
  <c r="L159" i="4" l="1"/>
  <c r="N159" i="4"/>
  <c r="R159" i="4"/>
  <c r="L160" i="4" l="1"/>
  <c r="N160" i="4"/>
  <c r="R160" i="4"/>
  <c r="L2" i="4" l="1"/>
  <c r="R2" i="4"/>
  <c r="L3" i="4"/>
  <c r="N3" i="4" s="1"/>
  <c r="I161" i="4" l="1"/>
  <c r="R3" i="4"/>
  <c r="AG46" i="30" l="1"/>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alcChain>
</file>

<file path=xl/sharedStrings.xml><?xml version="1.0" encoding="utf-8"?>
<sst xmlns="http://schemas.openxmlformats.org/spreadsheetml/2006/main" count="6018" uniqueCount="1990">
  <si>
    <t>Betterave</t>
  </si>
  <si>
    <t>Type semis</t>
  </si>
  <si>
    <t>Direct</t>
  </si>
  <si>
    <t>Qté graine/gramme</t>
  </si>
  <si>
    <t>Densité graines/m</t>
  </si>
  <si>
    <t>Nb ligne/planche</t>
  </si>
  <si>
    <t>Famille</t>
  </si>
  <si>
    <t>Chenopodiacée</t>
  </si>
  <si>
    <t>Bonne association</t>
  </si>
  <si>
    <t>Mauvaise association</t>
  </si>
  <si>
    <t>Propriétés</t>
  </si>
  <si>
    <t xml:space="preserve">Prescription </t>
  </si>
  <si>
    <t>Conseillé pour femme enceinte (cuite)</t>
  </si>
  <si>
    <t>Exigence fertilisation</t>
  </si>
  <si>
    <t>Gourmant</t>
  </si>
  <si>
    <t>Date semis</t>
  </si>
  <si>
    <t>Début récolte</t>
  </si>
  <si>
    <t>Fin récolte</t>
  </si>
  <si>
    <t>Variété</t>
  </si>
  <si>
    <t>Date plantation</t>
  </si>
  <si>
    <t>Aubergine</t>
  </si>
  <si>
    <t>Solanacée</t>
  </si>
  <si>
    <t>Motte</t>
  </si>
  <si>
    <t>Mai</t>
  </si>
  <si>
    <t>Période Semis</t>
  </si>
  <si>
    <t>Période Plantation</t>
  </si>
  <si>
    <t>mars</t>
  </si>
  <si>
    <t>Tps semis (jours)</t>
  </si>
  <si>
    <t>Tps motte (jours)</t>
  </si>
  <si>
    <t>Avril-juin</t>
  </si>
  <si>
    <t>NA</t>
  </si>
  <si>
    <t>Tps motte</t>
  </si>
  <si>
    <t>botte</t>
  </si>
  <si>
    <t>kg</t>
  </si>
  <si>
    <t>Nom planche</t>
  </si>
  <si>
    <t>Légumes</t>
  </si>
  <si>
    <t>Moyen</t>
  </si>
  <si>
    <t>Basilic</t>
  </si>
  <si>
    <t>Important</t>
  </si>
  <si>
    <t>A l'abris</t>
  </si>
  <si>
    <t>Feu</t>
  </si>
  <si>
    <t>Eau</t>
  </si>
  <si>
    <t>Air</t>
  </si>
  <si>
    <t>Terre</t>
  </si>
  <si>
    <t>légé, bien drainé</t>
  </si>
  <si>
    <t>Modéré</t>
  </si>
  <si>
    <t>Lamiacée</t>
  </si>
  <si>
    <t>rue officinale</t>
  </si>
  <si>
    <t>avril-mai</t>
  </si>
  <si>
    <t>mai-juin</t>
  </si>
  <si>
    <t>Unité rendement</t>
  </si>
  <si>
    <t>bouquet</t>
  </si>
  <si>
    <t>Format Motte (cm)</t>
  </si>
  <si>
    <t>Rendement / m planche</t>
  </si>
  <si>
    <t>Botte</t>
  </si>
  <si>
    <t>Column1</t>
  </si>
  <si>
    <t>Blette</t>
  </si>
  <si>
    <t>chenopodiacée</t>
  </si>
  <si>
    <t>Planète Maîtresse</t>
  </si>
  <si>
    <t>Jupiter</t>
  </si>
  <si>
    <t>Catégorie végétale</t>
  </si>
  <si>
    <t>Fruit</t>
  </si>
  <si>
    <t>Racine</t>
  </si>
  <si>
    <t>Feuille</t>
  </si>
  <si>
    <t>Ail, camomille, céleri, chou de Bruxelles, chou-fleur, échalote, laitue, mâche, navet, oignon, radis.</t>
  </si>
  <si>
    <t>Asperge, betterave, carotte, épinard, panais, poireau, pomme de terre, tomate.</t>
  </si>
  <si>
    <t>Parasites</t>
  </si>
  <si>
    <t>Altise, escargot, limace, puceron, taupin</t>
  </si>
  <si>
    <t>Maladie</t>
  </si>
  <si>
    <t>Cercosporiose, fonte des semis, jaunisse, mildiou, rouille</t>
  </si>
  <si>
    <t>Frais et profond</t>
  </si>
  <si>
    <t>Soleil ou mi-ombre</t>
  </si>
  <si>
    <t>Direct ou Motte</t>
  </si>
  <si>
    <t>Mars-Avril</t>
  </si>
  <si>
    <t>Avril-Mai</t>
  </si>
  <si>
    <t>Craint le sec</t>
  </si>
  <si>
    <t>Bouquet</t>
  </si>
  <si>
    <t>Riche en anti-oxidant, Vitamine A,K, Fer, Mg, Cu, Mng.</t>
  </si>
  <si>
    <t>Moyenne</t>
  </si>
  <si>
    <t>Brocoli</t>
  </si>
  <si>
    <t>Avril-Mai/Août</t>
  </si>
  <si>
    <t>Mars-Avril/Juillet</t>
  </si>
  <si>
    <t>Kg</t>
  </si>
  <si>
    <t>Avril-Juillet</t>
  </si>
  <si>
    <t>Souple, drainée</t>
  </si>
  <si>
    <t>Araignée rouge, doryphore, mouche blanche, puceron</t>
  </si>
  <si>
    <t>Fonte ses semis, mosaïque, mildiou, oïdium, pourriture grise, verticilliose</t>
  </si>
  <si>
    <t>Artichaut, bourrache, estragon, haricot, fève, lavande, œillet d'Inde, persil, pois, radis, souci, tanaisie, thym</t>
  </si>
  <si>
    <t>Ail, ciboule, ciboulette, oignon, piment, pois, poivron, pomme de terre, tomate</t>
  </si>
  <si>
    <t>Mercure</t>
  </si>
  <si>
    <t>Elément maître</t>
  </si>
  <si>
    <t>Vitamine K, Fer</t>
  </si>
  <si>
    <t>Abrité</t>
  </si>
  <si>
    <t>Fonte des semis, fusariose</t>
  </si>
  <si>
    <t>Résistant</t>
  </si>
  <si>
    <t>Tous les légumes et surtout  les concombres, les courgettes et les tomates</t>
  </si>
  <si>
    <t>Mars</t>
  </si>
  <si>
    <t>Planète semis</t>
  </si>
  <si>
    <t>Poisson</t>
  </si>
  <si>
    <t>Bélier-Lion-Sagittaire</t>
  </si>
  <si>
    <t>Rotation</t>
  </si>
  <si>
    <t>3 ans</t>
  </si>
  <si>
    <t>3 ans, jamais après pomme de terre</t>
  </si>
  <si>
    <t>Riche en potassium, sodium, Vitamne A (feuille)</t>
  </si>
  <si>
    <t>Profond, léger, souple, sablonneux</t>
  </si>
  <si>
    <t>Soleil</t>
  </si>
  <si>
    <t>Mineuse de la feuille, mouche, noctuelle, puceron, silphe, tipule</t>
  </si>
  <si>
    <t>Cercosporiose, mildiou, oïdium, rhizomanie, rouille</t>
  </si>
  <si>
    <t>Ail, brocoli, céleri, chou, chou de Bruxelles, chou-fleur, échalote, laitue, oignon, radis</t>
  </si>
  <si>
    <t xml:space="preserve">
Asperge, bette, carotte, épinard, fève, haricot à rames, haricot d'Espagne, maïs, poireau, pomme de terre, tomate</t>
  </si>
  <si>
    <t>Venus</t>
  </si>
  <si>
    <t>Capri-Taureau-Vierge</t>
  </si>
  <si>
    <t>Planète récolte</t>
  </si>
  <si>
    <t>Bélier</t>
  </si>
  <si>
    <t>Lune semis</t>
  </si>
  <si>
    <t>Décroissante</t>
  </si>
  <si>
    <t>Lune Récolte</t>
  </si>
  <si>
    <t>Croissante et montante</t>
  </si>
  <si>
    <t>Lune pincement</t>
  </si>
  <si>
    <t>Descendante et croissante</t>
  </si>
  <si>
    <t>Montante</t>
  </si>
  <si>
    <t>Planète repiquage</t>
  </si>
  <si>
    <t>Lune Repiquage</t>
  </si>
  <si>
    <t>Descendante</t>
  </si>
  <si>
    <t>Cancer, scorpion</t>
  </si>
  <si>
    <t>Bisannuelle</t>
  </si>
  <si>
    <t>Annuelle (pérenne tropicale)</t>
  </si>
  <si>
    <t>Annuelle (vivace tropicale)</t>
  </si>
  <si>
    <t>T° croissance</t>
  </si>
  <si>
    <t>10 °C - NA</t>
  </si>
  <si>
    <t>15-26°C</t>
  </si>
  <si>
    <t>20 - 32 °C</t>
  </si>
  <si>
    <t>5-32 °C /idéal 16-22°C</t>
  </si>
  <si>
    <t>15 - 23 °C</t>
  </si>
  <si>
    <t>Annuelle/Bisannuelle</t>
  </si>
  <si>
    <t>Vitamine C, Ca, Fe, Mg</t>
  </si>
  <si>
    <t>Fleur</t>
  </si>
  <si>
    <t>Profond, frais, drainée</t>
  </si>
  <si>
    <t>Mi-ombre, ensoleillé</t>
  </si>
  <si>
    <t>Altise, noctuelle, piéride, Limaces, punaise, Teigne, mouche,cécidomyie, charançon gallicole</t>
  </si>
  <si>
    <t>Alternariose, hernie du chou et mildiou</t>
  </si>
  <si>
    <t>tomate, mélisse, aneth, 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</si>
  <si>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</si>
  <si>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 xml:space="preserve">3-4 ans. Plutôt après un engrais vert. </t>
  </si>
  <si>
    <t>Forte</t>
  </si>
  <si>
    <t>Lune</t>
  </si>
  <si>
    <t>Croissante et Montante</t>
  </si>
  <si>
    <t>Balance-Gémeau, Verseau</t>
  </si>
  <si>
    <t xml:space="preserve">Croissante  </t>
  </si>
  <si>
    <t>Balance-Belier-Verseau-Gem</t>
  </si>
  <si>
    <t>Très bon anti-oxidant (cardio et cancer)</t>
  </si>
  <si>
    <t>Riche en fibre, Vitamine B1 B6, Ca, Mg, Ph, K, CU</t>
  </si>
  <si>
    <t>Carotte</t>
  </si>
  <si>
    <t>Apiacée</t>
  </si>
  <si>
    <t>Cycle végétatif</t>
  </si>
  <si>
    <t>Mars-juillet</t>
  </si>
  <si>
    <t>10-30°C / Idéal 15-20°C</t>
  </si>
  <si>
    <t>Profond, léger, drainé</t>
  </si>
  <si>
    <t>Faible</t>
  </si>
  <si>
    <t>Mi-ombre, soleil</t>
  </si>
  <si>
    <t>Courtilières, Limaces, Mouches de la Carotte et Psylles.</t>
  </si>
  <si>
    <t>Alternariose, Fonte des Semis et Mildiou.</t>
  </si>
  <si>
    <t>Ail, chou, chou de Bruxelles, chou-fleur, ciboulette, coriandre, échalote, endive, épinard, fève, haricot nain, laitue, œillet d'Inde, oignon, piment, poireau, pois, poivron, radis, romarin, rutabaga, sauge, souci, tomate</t>
  </si>
  <si>
    <t xml:space="preserve">
Aneth, bette, betterave, céleri, cerfeuil, menthe, panais, persil, pomme de terre</t>
  </si>
  <si>
    <t>Saturne</t>
  </si>
  <si>
    <t>Vierge</t>
  </si>
  <si>
    <t>Décroissante et déscendante</t>
  </si>
  <si>
    <t>Décroissante et descendante</t>
  </si>
  <si>
    <t xml:space="preserve">VitamineA,B6,K, E, Anti-oxydant, </t>
  </si>
  <si>
    <t>Chou Cabus</t>
  </si>
  <si>
    <t>Brassicacée</t>
  </si>
  <si>
    <t>Frais drainé, Calcaire, argileux</t>
  </si>
  <si>
    <t>Ensolleillé</t>
  </si>
  <si>
    <t>Juillet-Août</t>
  </si>
  <si>
    <t>Altise, cécidomyie, charançon gallicole, mouche, noctuelle et piéride</t>
  </si>
  <si>
    <t>Aneth, artichaut, bette, betterave, bourrache, camomille, capucine, carotte, céleri, concombre, cornichon, épinard, fève, haricot nain, hysope, laitue, mâche, menthe, œillet d'Inde, origan, pois, pomme de terre, romarin, sarriette, sauge, souci, thym</t>
  </si>
  <si>
    <t>Ail, brocoli, ciboulette, chou, chou de Bruxelles, échalote, fraisier, navet, oignon, panais, poireau, radis, rutabaga, souci, tomate, vigne</t>
  </si>
  <si>
    <t>Cycle de 3-4 ans. Après un légume fruit ou engrais vert et Avt un légume racine</t>
  </si>
  <si>
    <t xml:space="preserve">Eviter une fumure juste avant de planté. Cycle de 4 ans. </t>
  </si>
  <si>
    <t>cancer-poisson-scorption</t>
  </si>
  <si>
    <t>15-23 °C</t>
  </si>
  <si>
    <t>Anti-oxydant, faible calorie,</t>
  </si>
  <si>
    <t>Chou Fleur</t>
  </si>
  <si>
    <t>Vitamine C, Soufre</t>
  </si>
  <si>
    <t>Annuelle</t>
  </si>
  <si>
    <t>Chou Romanesco</t>
  </si>
  <si>
    <t>Cycle de 4-5 ans</t>
  </si>
  <si>
    <t>Chou de Bruxelles</t>
  </si>
  <si>
    <t>juin</t>
  </si>
  <si>
    <t>juillet</t>
  </si>
  <si>
    <t xml:space="preserve">Vitamine C, Fibres, </t>
  </si>
  <si>
    <t>Profond, frais, drainée, sabl.</t>
  </si>
  <si>
    <t>13-30 °C</t>
  </si>
  <si>
    <t>Cycle de 4-5 ans. Pas trop azoté.</t>
  </si>
  <si>
    <t>Fréquent et régulier</t>
  </si>
  <si>
    <t>santé de l'œil</t>
  </si>
  <si>
    <t>maladie neurologique</t>
  </si>
  <si>
    <t>Chou Rave</t>
  </si>
  <si>
    <t>120-180</t>
  </si>
  <si>
    <t>90-180</t>
  </si>
  <si>
    <t>Mars-mai</t>
  </si>
  <si>
    <t>Fevrier-Mars</t>
  </si>
  <si>
    <t>Résistance au Gel</t>
  </si>
  <si>
    <t>Non</t>
  </si>
  <si>
    <t>Annuel</t>
  </si>
  <si>
    <t>Riche, frais, profond</t>
  </si>
  <si>
    <t>Cycle de 4 ans.</t>
  </si>
  <si>
    <t>Pièce</t>
  </si>
  <si>
    <t>Vénus</t>
  </si>
  <si>
    <t>Capricorne, Taureau, Vierge</t>
  </si>
  <si>
    <t>Décroissante et Montante</t>
  </si>
  <si>
    <t>Décroissante et Déscendante</t>
  </si>
  <si>
    <t>Vitamine C et Minéraux</t>
  </si>
  <si>
    <t>Concombre</t>
  </si>
  <si>
    <t>Curcubitacée</t>
  </si>
  <si>
    <t>Non (&lt;10 °C)</t>
  </si>
  <si>
    <t>15-35°C (Idéal 20-25°C)</t>
  </si>
  <si>
    <t>Frais, léger, riche, drainé</t>
  </si>
  <si>
    <t>Apport automne + purin d'ortie à la fructification</t>
  </si>
  <si>
    <t>Ensoleillé</t>
  </si>
  <si>
    <t>A l'abris du vent</t>
  </si>
  <si>
    <t>Mai-Juin</t>
  </si>
  <si>
    <t>Espact inter rang</t>
  </si>
  <si>
    <t>Espact sur ligne</t>
  </si>
  <si>
    <t>Vitamine K, Cuivre</t>
  </si>
  <si>
    <t>GàG, régulier et important</t>
  </si>
  <si>
    <t>Araignée rouge, puceron, thrips</t>
  </si>
  <si>
    <t>Anthracnose, cladosporiose, fonte des semis, mildiou, nuile grise, mosaïque, oïdium</t>
  </si>
  <si>
    <t>Ail, aneth, asperge, betterave, brocoli, camomille, carotte, céleri, chou, chou de Bruxelles, chou-fleur, ciboulette, échalote, fève, haricot, laitue, maïs, oignon, pois</t>
  </si>
  <si>
    <t xml:space="preserve">
Cornichon, courge, courgette, melon, menthe, pomme de terre, radis, romarin, sauge, thym, tomate</t>
  </si>
  <si>
    <t>4-5 ans (incluant melon)</t>
  </si>
  <si>
    <t>Bélier, Lion Sagittaire</t>
  </si>
  <si>
    <t>Desendante</t>
  </si>
  <si>
    <t>Croissante et Descendante</t>
  </si>
  <si>
    <t>Belier, Lion Sagit, Gem, Vers</t>
  </si>
  <si>
    <t>Motte ou Direct</t>
  </si>
  <si>
    <t>Courge Potimarron</t>
  </si>
  <si>
    <t xml:space="preserve">Vitamine A, B, C, Ca, Mg, Ph, </t>
  </si>
  <si>
    <t>Profond, Humifère, drainé</t>
  </si>
  <si>
    <t>Juin</t>
  </si>
  <si>
    <t>15-28°C</t>
  </si>
  <si>
    <t>Fréquent</t>
  </si>
  <si>
    <t>Aleurode, araignée rouge et puceron. Les escargots et les limaces principalement pour les jeunes plants</t>
  </si>
  <si>
    <t>Anthracnose (ou nuile rouge), oïdium et pourriture grise</t>
  </si>
  <si>
    <t>Betterave, carotte, fève, haricot, laitue, maïs, menthe, pois, radi</t>
  </si>
  <si>
    <t>Pomme de terre, romarin, sauge, thym</t>
  </si>
  <si>
    <t>Bélier, Lion, Sagittaire</t>
  </si>
  <si>
    <t>Bélier, Lion, Gem, Sagit, Vers</t>
  </si>
  <si>
    <t xml:space="preserve">Abrité </t>
  </si>
  <si>
    <t>Courgette</t>
  </si>
  <si>
    <t>Ca, Mg, K</t>
  </si>
  <si>
    <t>Février-Mai</t>
  </si>
  <si>
    <t>Mars-Juin</t>
  </si>
  <si>
    <t>Important, Apport fumier décomposé à la plantation</t>
  </si>
  <si>
    <t>Fréquent - GaG</t>
  </si>
  <si>
    <t>Araignées rouges, pucerons, tétranyques</t>
  </si>
  <si>
    <t xml:space="preserve">
Fonte des semis, mildiou, mosaïque, nuile grise, oïdium. La maladie la plus fréquente est l'oïdium</t>
  </si>
  <si>
    <t xml:space="preserve">
Basilic, bourrache, capucine, céleri, fève, haricot à rame, maïs, marjolaine, menthe, oignon, pois</t>
  </si>
  <si>
    <t>Brocoli, chou, chou de Bruxelles, chou-fleur, concombre, cornichon, courge, melon, pomme de terre, radis, tomate</t>
  </si>
  <si>
    <t>Cycle de 4 ans. Après légume racine</t>
  </si>
  <si>
    <t>Bélier, Sagittaire</t>
  </si>
  <si>
    <t>Epinard</t>
  </si>
  <si>
    <t>Février-Mars et Août-Sept</t>
  </si>
  <si>
    <t>Avril-juin et Oct-Dec</t>
  </si>
  <si>
    <t>Oui - Petite Gelée</t>
  </si>
  <si>
    <t>Chenopodaciée</t>
  </si>
  <si>
    <t>Frais, humifère, consistant, drainé</t>
  </si>
  <si>
    <t>Moyen, Compost bien mûr</t>
  </si>
  <si>
    <t>Mi-ombre (été), Ensoleillé (hiver)</t>
  </si>
  <si>
    <t>Récup Graine - Méthode</t>
  </si>
  <si>
    <t>Récup Graine - Conservation</t>
  </si>
  <si>
    <t xml:space="preserve">Faire rouler l'aubergine, ouvrir, récupérer les graines, faire sécher sur un sopalin quelques jours. </t>
  </si>
  <si>
    <t>Laisser monter en graine en été et récupérer les graines.</t>
  </si>
  <si>
    <t>4 ans</t>
  </si>
  <si>
    <t>Mouche de la betterave, limace, noctuelle et puceron.</t>
  </si>
  <si>
    <t xml:space="preserve">Fonte des semis et mildiou. </t>
  </si>
  <si>
    <t>Attention Excès Humidité</t>
  </si>
  <si>
    <t>Ail, asperge, aubergine, brocoli, camomille, carotte, céleri, chou, chou de Bruxelles, chou-fleur, concombre, fève, fraisier, haricot, maïs, melon, navet, oignon, poireau, pois, radis, souci</t>
  </si>
  <si>
    <t>Bette, betterave, hysope, laitue, piment, poivron, pomme de terre, tomate et vigne</t>
  </si>
  <si>
    <t>Cycle 3 ans, pas après Concombre</t>
  </si>
  <si>
    <t>Neptune</t>
  </si>
  <si>
    <t>Cancer, Poisson, Scorpion</t>
  </si>
  <si>
    <t>Ts les jours</t>
  </si>
  <si>
    <t>Vitamine A,B9,K - Fe, Mg, Mn,</t>
  </si>
  <si>
    <t>Info Rendement</t>
  </si>
  <si>
    <t>Environ 3 kg par Pied</t>
  </si>
  <si>
    <t>1 à 2 bouquet par plant</t>
  </si>
  <si>
    <t>Environ 2 bottes par mètre</t>
  </si>
  <si>
    <t>1kg par plant</t>
  </si>
  <si>
    <t>1,5 Bouquet par plant</t>
  </si>
  <si>
    <t>1 botte par mètre</t>
  </si>
  <si>
    <t>1,5 kg par plant</t>
  </si>
  <si>
    <t>800 g par plant</t>
  </si>
  <si>
    <t>1 plant donne un chou</t>
  </si>
  <si>
    <t>3 kg par plant, soit 6 fruits</t>
  </si>
  <si>
    <t>3-4 fuits de 1,5 kg</t>
  </si>
  <si>
    <t>Environ 3 kk par plant</t>
  </si>
  <si>
    <t>Environ 150g par plant</t>
  </si>
  <si>
    <t>Fenouil</t>
  </si>
  <si>
    <t>Léger et humifère</t>
  </si>
  <si>
    <t>250g par fenouil</t>
  </si>
  <si>
    <t>Mars et Août</t>
  </si>
  <si>
    <t>Avril / Sept</t>
  </si>
  <si>
    <t>15-25°C (Idéale 18-22°C)</t>
  </si>
  <si>
    <t>Laisser monter en graine en été</t>
  </si>
  <si>
    <t>Limace, mouche de la carotte, puceron</t>
  </si>
  <si>
    <t>Rouille</t>
  </si>
  <si>
    <t>Doit être éloigné de tous les autres légumes et aromatiques</t>
  </si>
  <si>
    <t>3-4 ans, bien fumée en avance</t>
  </si>
  <si>
    <t>Régulier</t>
  </si>
  <si>
    <t>Hypertension, santé osseus</t>
  </si>
  <si>
    <t>Vitamine C</t>
  </si>
  <si>
    <t>Fabacée</t>
  </si>
  <si>
    <t>réchauffé, ameubli, léger, et humifère</t>
  </si>
  <si>
    <t>Protégé</t>
  </si>
  <si>
    <t>Après légume-fruit ou Chou, mâche</t>
  </si>
  <si>
    <t>16-30°C (Idéale 20-25°C)</t>
  </si>
  <si>
    <t>Haricot</t>
  </si>
  <si>
    <t>Environ 400g par pied</t>
  </si>
  <si>
    <t>Fibres, Fe</t>
  </si>
  <si>
    <t>non&gt;12°C</t>
  </si>
  <si>
    <t>Faible, pas de fumure fraiche</t>
  </si>
  <si>
    <t>Sur fruit mûr</t>
  </si>
  <si>
    <t xml:space="preserve">Moyen, GaG </t>
  </si>
  <si>
    <t>Bruche, escargot, limace, mouche, puceron vert, thrips</t>
  </si>
  <si>
    <t>Anthracnose, fonte des semis, graisse, mildiou, pourriture grise, rouille</t>
  </si>
  <si>
    <t>Bourrache, brocoli, capucine, carotte, céleri, chou, chou de Bruxelles, chou-fleur, concombre, cornichon, courge, courgette, épinard, fraisier, laitue, mâche, maïs (pour les haricots à rames), melon, navet, œillet d'Inde, panais, radis, romarin, rutabaga, sarriette, souci</t>
  </si>
  <si>
    <t>Ail, asperge, aubergine, betterave, ciboulette, échalote, fenouil, oignon, persil, piment, oignon, poireau, pois, poivron, pomme de terre, tomate</t>
  </si>
  <si>
    <t>Mâche</t>
  </si>
  <si>
    <t>vitamines A, C et E et renferme des sels minéraux comme du fe</t>
  </si>
  <si>
    <t>Valérianacées</t>
  </si>
  <si>
    <t>Annuel ou bisannuel</t>
  </si>
  <si>
    <t>Laissé monter en graine au printemps</t>
  </si>
  <si>
    <t>jusque -20°C</t>
  </si>
  <si>
    <t>jusque -7°C</t>
  </si>
  <si>
    <t>Frais, humifère, ferme et drainé</t>
  </si>
  <si>
    <t>Aucune</t>
  </si>
  <si>
    <t>Mi-ombre à ensoleillé</t>
  </si>
  <si>
    <t>Juillet à Septembre</t>
  </si>
  <si>
    <t>Août à Octobre</t>
  </si>
  <si>
    <t>5 ans</t>
  </si>
  <si>
    <t xml:space="preserve">
Résistante. Les escargots et les limaces peuvent attaquer les jeunes pousses</t>
  </si>
  <si>
    <t>Fonte des semis, oïdium, pourriture grise, rouille</t>
  </si>
  <si>
    <t>Bette, céleri, chou, chou de Bruxelles, chou-fleur, fraisier, haricot, laitue, oignon, poireau</t>
  </si>
  <si>
    <t>Il n'y a pas d'incompatibilité avérée</t>
  </si>
  <si>
    <t>Pas de rotation. Culture peu exigente</t>
  </si>
  <si>
    <t>Eviter Poisson et cancer</t>
  </si>
  <si>
    <t>Environ 50g par pied</t>
  </si>
  <si>
    <t>Navet</t>
  </si>
  <si>
    <t>Ca, Fe</t>
  </si>
  <si>
    <t>Oignon</t>
  </si>
  <si>
    <t>Liliacée</t>
  </si>
  <si>
    <t>Pour récupérer les bulbille, semer en avril/mai et récolter en août/Sept, repiquage en février/mars de l'année suivante</t>
  </si>
  <si>
    <t>Vivace cultivée en annuelle</t>
  </si>
  <si>
    <t>Léger, sablonneux et drainé</t>
  </si>
  <si>
    <t>Avril/mai - repiquage fev-mars</t>
  </si>
  <si>
    <t>Juillet/août en frais, Sept pr conserv.</t>
  </si>
  <si>
    <t>Environ 200g par oignon</t>
  </si>
  <si>
    <t>Anguillule, mouche de l'oignon, thrips</t>
  </si>
  <si>
    <t>Fonte des semis, fusariose, mildiou, rouille</t>
  </si>
  <si>
    <t>Artichaut, bette, betterave, camomille, carotte, céleri, concombre, cornichon, fraisier, laitue, mâche, navet, panais, persil, radis, sarriette, tomate</t>
  </si>
  <si>
    <t>Ail, asperge, aubergine, brocoli, chou, chou de Bruxelles, chou-fleur, ciboulette, échalote, fève, haricot, piment, poireau, pois, poivron, pomme de terre, sauge, tomate</t>
  </si>
  <si>
    <t>Pas trop d'eau</t>
  </si>
  <si>
    <t>3-4 ans</t>
  </si>
  <si>
    <t>Panais</t>
  </si>
  <si>
    <t>Bis annuel</t>
  </si>
  <si>
    <t>Laisser monté en graine en deuxième année</t>
  </si>
  <si>
    <t>Août-Sept jusque première gelée</t>
  </si>
  <si>
    <t>200g par Panais</t>
  </si>
  <si>
    <t>Léger, frais, profond, drainé</t>
  </si>
  <si>
    <t>3-4 ans, pas de fumure fraiche</t>
  </si>
  <si>
    <t>1 ans</t>
  </si>
  <si>
    <t>Sol Humide</t>
  </si>
  <si>
    <t>Altises, Mouches de la Carotte et Mouches du Chou.</t>
  </si>
  <si>
    <t>Chancre du panais, Mildiou, Oïdium et Rouille</t>
  </si>
  <si>
    <t>Ail, brocoli, chou, chou de Bruxelles, chou-fleur, fève, haricot, navet, oignon, poireau, pois, radis, salsifis, scorsonère</t>
  </si>
  <si>
    <t>Aneth, bette, carotte, céleri, persil</t>
  </si>
  <si>
    <t>Persil</t>
  </si>
  <si>
    <t>frais, profond, drainé: Pas acide</t>
  </si>
  <si>
    <t>Mars-Sept</t>
  </si>
  <si>
    <t>Février-Août</t>
  </si>
  <si>
    <t>Sur plantes montées en graine</t>
  </si>
  <si>
    <t>Limace, mouche de la carotte</t>
  </si>
  <si>
    <t>Mildiou, oïdium et septoriose</t>
  </si>
  <si>
    <t>Asperge, aubergine, maïs, radis, romarin, tomate</t>
  </si>
  <si>
    <t>Artichaut, aneth, carotte, céleri, haricot, laitue, lavande, panais, pois, poireau</t>
  </si>
  <si>
    <t>Cancer et scorpion</t>
  </si>
  <si>
    <t>Bisannuel</t>
  </si>
  <si>
    <t>vitamines C, K et du fer.</t>
  </si>
  <si>
    <t>15-29°C</t>
  </si>
  <si>
    <t>Poivron</t>
  </si>
  <si>
    <t>Sur fruit mûrs</t>
  </si>
  <si>
    <t>17-29°C</t>
  </si>
  <si>
    <t>vitamines A et C, Mg et Fibres</t>
  </si>
  <si>
    <t>Non, dépéris en-dessous de 10°</t>
  </si>
  <si>
    <t>Chaud, drainé, acide</t>
  </si>
  <si>
    <t>Février</t>
  </si>
  <si>
    <t>Aleurode, escargot, limace, puceron</t>
  </si>
  <si>
    <t>Fonte des semis, mildiou, pourriture du collet, pourriture grise</t>
  </si>
  <si>
    <t>Basilic, bourrache, capucine,  carotte, marjolaine, origan</t>
  </si>
  <si>
    <t>Ail, asperge, ciboulette, échalote, épinard, fève, haricot, oignon, piment, poireau, pois, pomme de terre</t>
  </si>
  <si>
    <t>Radis</t>
  </si>
  <si>
    <t>Radis noir</t>
  </si>
  <si>
    <t>Salade</t>
  </si>
  <si>
    <t>Tomate</t>
  </si>
  <si>
    <t>Profond, léger, meuble, frais</t>
  </si>
  <si>
    <t>Sur fleur fânée et séchée</t>
  </si>
  <si>
    <t>Fréquent, terre tjrs humide</t>
  </si>
  <si>
    <t>Altise, charançon gallicole du chou, escargot, limace, mouche du navet</t>
  </si>
  <si>
    <t>Fonte des semis, mildiou</t>
  </si>
  <si>
    <t>Artichaut, bette, betterave, capucine, carotte, céleri, cerfeuil, cresson, endive, épinard, fève, haricot, laitue, melon, menthe, panais, persil, pois, souci, tomate</t>
  </si>
  <si>
    <t>Brocoli, chou, chou de Bruxelles, chou-fleur, concombre, cornichon, courge, courgette, hysope, pomme de terre, rutabaga, vigne</t>
  </si>
  <si>
    <t>Pas besoins de rotation</t>
  </si>
  <si>
    <t>Petite gelée</t>
  </si>
  <si>
    <t>Mars-Mai / Août-Sept</t>
  </si>
  <si>
    <t>45-60</t>
  </si>
  <si>
    <t>Environ 2 botte par mètre</t>
  </si>
  <si>
    <t>Environ 150g par Radis</t>
  </si>
  <si>
    <t>Vitamine C, Souffre, Ph, Mg</t>
  </si>
  <si>
    <t>Juillet Août</t>
  </si>
  <si>
    <t>Bélier pr stockage</t>
  </si>
  <si>
    <t>5-28°C (Idéale 7-18°C)</t>
  </si>
  <si>
    <t>15-35°C (Idéale 20-22°C)</t>
  </si>
  <si>
    <t>Sur pied monté en graine</t>
  </si>
  <si>
    <t>Pas besoin de rotation</t>
  </si>
  <si>
    <t>Astéracée</t>
  </si>
  <si>
    <t>Léger, frais, humifère et drainé</t>
  </si>
  <si>
    <t>4-5 ans</t>
  </si>
  <si>
    <t>Escargot, hépiale, limace, noctuelle, puceron</t>
  </si>
  <si>
    <t>Cercosporiose, jaunisse, fonte des semis, mildiou, mosaïque, pourriture du collet</t>
  </si>
  <si>
    <t>Ail, asperge, bette, betterave, carotte, cerfeuil, chou, chou de Bruxelles, chou-fleur, concombre, cornichon, échalote, fève, fraisier, haricot, mâche, melon, navet, oignon, poireau, pois, radis, souci</t>
  </si>
  <si>
    <t>Artichaut, brocoli, céleri, endive, épinard, fenouil, maïs, persil, rue, tournesol</t>
  </si>
  <si>
    <t>Ensoleillé, mi-ombre</t>
  </si>
  <si>
    <t>Février à Août</t>
  </si>
  <si>
    <t>Sur Fruit</t>
  </si>
  <si>
    <t xml:space="preserve">Vitamine C, </t>
  </si>
  <si>
    <t>Frais, ameubli, humifère et drainé</t>
  </si>
  <si>
    <t>Moyenne (purin d'ortie au cours de la saison)</t>
  </si>
  <si>
    <t>Février-Mars</t>
  </si>
  <si>
    <t>3 kg par plant</t>
  </si>
  <si>
    <t>Régulier mais peu au départ</t>
  </si>
  <si>
    <t>Venus et Jupiter</t>
  </si>
  <si>
    <t xml:space="preserve">
Courtilière, doryphore, forficule, noctuelle, puceron, taupin, thrips, tuta absoluta (ou mineuse de la tomate)</t>
  </si>
  <si>
    <t xml:space="preserve">
Alternariose, cladosporiose, fonte des semis, mildiou, oïdium, verticiliose</t>
  </si>
  <si>
    <t>basilic, capucine, carotte, échalote, épinard, œillet d'Inde, persil, radis, souci</t>
  </si>
  <si>
    <t>Bette, betterave, chou, concombre, cornichon, courge, haricot, pois, pomme de terre, poireau</t>
  </si>
  <si>
    <t>Pas après les solanacées mais possible après tomate</t>
  </si>
  <si>
    <t>Column2</t>
  </si>
  <si>
    <t>Ail</t>
  </si>
  <si>
    <t>Aliacée</t>
  </si>
  <si>
    <t>Leger, profond, sablonneux</t>
  </si>
  <si>
    <t>ensoleillé</t>
  </si>
  <si>
    <t>octobre</t>
  </si>
  <si>
    <t>Octobre</t>
  </si>
  <si>
    <t>Oui (-15°C)</t>
  </si>
  <si>
    <t>Anguillules, Mouche de l'oignon, teigne du poireau</t>
  </si>
  <si>
    <t>mildiou, Rouille, sclérotiriose</t>
  </si>
  <si>
    <t>Signe terre et feu</t>
  </si>
  <si>
    <t>Fève</t>
  </si>
  <si>
    <t>Sur fruit mûr, une fois que les gousses sont noirs et fripées</t>
  </si>
  <si>
    <t>2 ans</t>
  </si>
  <si>
    <t>profond, frais, humifère</t>
  </si>
  <si>
    <t>faible</t>
  </si>
  <si>
    <t>Octobre-Novembre</t>
  </si>
  <si>
    <t>Oui (jusque -5°)</t>
  </si>
  <si>
    <t>Bélier, lion, sagittaire</t>
  </si>
  <si>
    <t>Asperge, brocoli, chou, chou de Bruxelles, chou-fleur, ciboulette, échalote, fève, haricot nain et à rame, lentille, navet, oignon, piment, poireau, pois, poivron, sauge, souci, tomate*.
*tomate : elle a tendance à empêcher le grossissement des gousses. Par contre, l'ail proche de la tomate éloigne de nombreux insectes.</t>
  </si>
  <si>
    <t xml:space="preserve">Bette, betterave, camomille, carotte, céleri, concombre, cornichon, épinard, fraisier, framboisier, laitue, panais, pissenlit, rosier, rutabaga, sarriette..
</t>
  </si>
  <si>
    <t>Riche en Protéine et en Fibre</t>
  </si>
  <si>
    <t>A mettre à L'abris du vent</t>
  </si>
  <si>
    <t xml:space="preserve">Bruche, puceron noir et sitone.
</t>
  </si>
  <si>
    <t>Anthracnose, fonte des semis et mildiou</t>
  </si>
  <si>
    <t>Ail, asperge, aubergine, betterave, ciboulette, échalote, fenouil, haricot, oignon, piment, poireau, pois, poivron, pomme de terre, raifort.</t>
  </si>
  <si>
    <t>Mi-Ombre/ensoleillé</t>
  </si>
  <si>
    <t>Leger, profond, humifère</t>
  </si>
  <si>
    <t>Octobre-Nov</t>
  </si>
  <si>
    <t>Bruche, cécidomyie, escargot, limace, puceron, thrips, tordeuse du pois</t>
  </si>
  <si>
    <t>Anthracnose, fonte des semis, fusariose, mildiou, oïdium, rouille</t>
  </si>
  <si>
    <t>Artichaut, brocoli, carotte, céleri, chou, chou de Bruxelles, chou-fleur, concombre, cornichon, courge, courgette, épinard, laitue, maïs, melon, menthe, navet, panais, radis, rutabaga</t>
  </si>
  <si>
    <t>Ail, asperge, aubergine, ciboulette, échalote, fenouil, fève, fraisier, haricot, oignon, persil, piment, poireau, poivron, pomme de terre, tomate</t>
  </si>
  <si>
    <t>Pois2</t>
  </si>
  <si>
    <r>
      <rPr>
        <b/>
        <i/>
        <sz val="8"/>
        <color theme="1"/>
        <rFont val="Calibri"/>
        <family val="2"/>
        <scheme val="minor"/>
      </rPr>
      <t>Aneth et capuccine (contre puceron)</t>
    </r>
    <r>
      <rPr>
        <sz val="8"/>
        <color theme="1"/>
        <rFont val="Calibri"/>
        <family val="2"/>
        <scheme val="minor"/>
      </rPr>
      <t xml:space="preserve">    Aneth, artichaut, bourrache, brocoli, capucine, carotte, céleri, chou, chou de Bruxelles, chou-fleur, concombre, cornichon, courge, courgette, épinard, fraisier, laitue, maïs, melon, navet, œillet d'Inde, origan, radis, romarin, rutabaga, sarriette, souci, tomate</t>
    </r>
  </si>
  <si>
    <t>750 g par plant</t>
  </si>
  <si>
    <t>Pomme de Terre</t>
  </si>
  <si>
    <t>Sur terrain - difficile à conserver</t>
  </si>
  <si>
    <t>racine</t>
  </si>
  <si>
    <t>vivace (mais gélif)</t>
  </si>
  <si>
    <t>humifère, profond, drainé (Potassium)</t>
  </si>
  <si>
    <t>avril-juin</t>
  </si>
  <si>
    <t>90-120</t>
  </si>
  <si>
    <t>Altise, courtilière, doryphore, taupin</t>
  </si>
  <si>
    <t>Fusariose, mildiou, rhizoctone noir, rouille</t>
  </si>
  <si>
    <t>Brocoli, capucine, chou, chou de Bruxelles, chou-fleur, coriandre, laitue,  œillet d'Inde, souci, topinambour</t>
  </si>
  <si>
    <t>Aubergine, bette, betterave, carotte, céleri, concombre, cornichon, courge, courgette, échalote, épinard, fève, framboisier, haricot, maïs, melon, navet, oignon, piment, pois, poivron, radis, tomate, tournesol</t>
  </si>
  <si>
    <t>descendante et décroissante</t>
  </si>
  <si>
    <t>Vitamine B1, C, Potassium, fer</t>
  </si>
  <si>
    <t>1 kg par pied</t>
  </si>
  <si>
    <t>Melon</t>
  </si>
  <si>
    <t>Dans le fruit</t>
  </si>
  <si>
    <t>Fertile, léger, humifère, humide et drainé</t>
  </si>
  <si>
    <t>Attention, pas trop d'eau</t>
  </si>
  <si>
    <t>Craint vent fort</t>
  </si>
  <si>
    <t>non</t>
  </si>
  <si>
    <t>Plein Soleil</t>
  </si>
  <si>
    <t>Importante (compost mûr à la plantation)</t>
  </si>
  <si>
    <t>Anthracnose, fusariose, mildiou, mosaïque, nuile rouge, oïdium</t>
  </si>
  <si>
    <t>Araignée rouge, limace, puceron, thrips</t>
  </si>
  <si>
    <t>Concombre, cornichon, courge, courgette, pomme de terre, romarin, sauge, thym</t>
  </si>
  <si>
    <t>Épinard, fève, haricot, laitue, maïs, marjolaine, pois, radis, tournesol</t>
  </si>
  <si>
    <t>montante</t>
  </si>
  <si>
    <t>Belier Sagitaire</t>
  </si>
  <si>
    <t>5 fruits de 800g</t>
  </si>
  <si>
    <t>TOTAL</t>
  </si>
  <si>
    <t>Column14</t>
  </si>
  <si>
    <t>Column15</t>
  </si>
  <si>
    <t>Maladie sensible</t>
  </si>
  <si>
    <t>Mars2</t>
  </si>
  <si>
    <t>Avril</t>
  </si>
  <si>
    <t>Tps Récole</t>
  </si>
  <si>
    <t>fourn.</t>
  </si>
  <si>
    <t>Culture</t>
  </si>
  <si>
    <t>Espct (cm)</t>
  </si>
  <si>
    <t>Tps : Plantation-récolte (jour) - 2015</t>
  </si>
  <si>
    <t>Tête</t>
  </si>
  <si>
    <t>Rendement /m linéaire théorie</t>
  </si>
  <si>
    <t>Rendement /m linéaire (2015)</t>
  </si>
  <si>
    <t>0,5 kg</t>
  </si>
  <si>
    <t>1 gousse donne une tête</t>
  </si>
  <si>
    <t>Période</t>
  </si>
  <si>
    <t>Culture 1</t>
  </si>
  <si>
    <t>Culture 2</t>
  </si>
  <si>
    <t>Poireau</t>
  </si>
  <si>
    <t>Fèves</t>
  </si>
  <si>
    <t xml:space="preserve"> </t>
  </si>
  <si>
    <t>Dimension</t>
  </si>
  <si>
    <t>Agadluce</t>
  </si>
  <si>
    <t>Nb de lignes/pl.</t>
  </si>
  <si>
    <t>Remarque</t>
  </si>
  <si>
    <t>Epinard 1</t>
  </si>
  <si>
    <t>Epinard 2</t>
  </si>
  <si>
    <t>Salade 2</t>
  </si>
  <si>
    <t>Carotte 1</t>
  </si>
  <si>
    <t>Chou Rave 1</t>
  </si>
  <si>
    <t>Blette 1</t>
  </si>
  <si>
    <t>Persil 1</t>
  </si>
  <si>
    <t>Betterave 1</t>
  </si>
  <si>
    <t>Navet 1</t>
  </si>
  <si>
    <t>Mesclun 2</t>
  </si>
  <si>
    <t>Mesclun 1</t>
  </si>
  <si>
    <t>Mesclun 3</t>
  </si>
  <si>
    <t>Courgette 1</t>
  </si>
  <si>
    <t>Courgette 2</t>
  </si>
  <si>
    <t>Courgette 3</t>
  </si>
  <si>
    <t>Courgette 4</t>
  </si>
  <si>
    <t>Tomate Roma</t>
  </si>
  <si>
    <t>Pt Pois</t>
  </si>
  <si>
    <t>Salade 4</t>
  </si>
  <si>
    <t>Salade 5</t>
  </si>
  <si>
    <t>Carotte 2</t>
  </si>
  <si>
    <t>Radis 3</t>
  </si>
  <si>
    <t>Mesclun 4</t>
  </si>
  <si>
    <t>Betterave 3</t>
  </si>
  <si>
    <t>Culture 3</t>
  </si>
  <si>
    <t>Chicorée</t>
  </si>
  <si>
    <t>Navet 2</t>
  </si>
  <si>
    <t>Blette 2</t>
  </si>
  <si>
    <t>Mesclun 5</t>
  </si>
  <si>
    <t>Mesclun 6</t>
  </si>
  <si>
    <t>Persil 2</t>
  </si>
  <si>
    <t>Chou Rave 2</t>
  </si>
  <si>
    <t>Mesclun 7</t>
  </si>
  <si>
    <t>Mâche 1</t>
  </si>
  <si>
    <t>Chicorée 1</t>
  </si>
  <si>
    <t>Tomates Anciennes</t>
  </si>
  <si>
    <t>Essembio</t>
  </si>
  <si>
    <t>PA*104</t>
  </si>
  <si>
    <t>Merveille de Kelvedon</t>
  </si>
  <si>
    <t>Salade 1</t>
  </si>
  <si>
    <t>Vit</t>
  </si>
  <si>
    <t>Voltz</t>
  </si>
  <si>
    <t>Jaune boule d'or</t>
  </si>
  <si>
    <t>Red meat</t>
  </si>
  <si>
    <t>Radis 1</t>
  </si>
  <si>
    <t>Radis 2</t>
  </si>
  <si>
    <t>PA*45</t>
  </si>
  <si>
    <t>Perso</t>
  </si>
  <si>
    <t>Roma</t>
  </si>
  <si>
    <t>Cupidon</t>
  </si>
  <si>
    <t>Germinance</t>
  </si>
  <si>
    <t>Mesclun 10</t>
  </si>
  <si>
    <t>Mesclun 11</t>
  </si>
  <si>
    <t>Mesclun 13</t>
  </si>
  <si>
    <t>Mesclun 14</t>
  </si>
  <si>
    <t>Mesclun 15</t>
  </si>
  <si>
    <t>Mesclun 16</t>
  </si>
  <si>
    <t>Mesclun 17</t>
  </si>
  <si>
    <t>Mesclun 18</t>
  </si>
  <si>
    <t>Mesclun 19</t>
  </si>
  <si>
    <t>Mesclun 20</t>
  </si>
  <si>
    <t>Uranus</t>
  </si>
  <si>
    <t>Pluton</t>
  </si>
  <si>
    <t>BELIER</t>
  </si>
  <si>
    <t>TAUREAU</t>
  </si>
  <si>
    <t>GEMEAU</t>
  </si>
  <si>
    <t>CANCER</t>
  </si>
  <si>
    <t>LION</t>
  </si>
  <si>
    <t>VIERGE</t>
  </si>
  <si>
    <t>BALANCE</t>
  </si>
  <si>
    <t>SCORPION</t>
  </si>
  <si>
    <t>SAGITTAIRE</t>
  </si>
  <si>
    <t>CAPRICORNE</t>
  </si>
  <si>
    <t>VERSEAU</t>
  </si>
  <si>
    <t>POISSON</t>
  </si>
  <si>
    <t>Surface</t>
  </si>
  <si>
    <t>PdT</t>
  </si>
  <si>
    <t>Mars-Mai</t>
  </si>
  <si>
    <t>Mesclun 8</t>
  </si>
  <si>
    <t>Chou Kale</t>
  </si>
  <si>
    <t>Qté Plants2</t>
  </si>
  <si>
    <t>Qté graine</t>
  </si>
  <si>
    <t>Mesclun 12</t>
  </si>
  <si>
    <t>Courge</t>
  </si>
  <si>
    <t>Mesclun 9</t>
  </si>
  <si>
    <t>Sept-Dec</t>
  </si>
  <si>
    <t>Mâche 2</t>
  </si>
  <si>
    <t>Verdil</t>
  </si>
  <si>
    <t>Oignon 2</t>
  </si>
  <si>
    <t>10g</t>
  </si>
  <si>
    <t>Environ 40t/h de fumier de cheval composté 18 mois - Enfoui avec le roto</t>
  </si>
  <si>
    <t>Amendement</t>
  </si>
  <si>
    <t>Remarques</t>
  </si>
  <si>
    <t>Activités</t>
  </si>
  <si>
    <t>Fèves / Ail</t>
  </si>
  <si>
    <t xml:space="preserve">Fèves </t>
  </si>
  <si>
    <t>Environ 40t/h de fumier de cheval composté 18 mois - Enfoui avec le roto + 100t/h de compost végétal</t>
  </si>
  <si>
    <t>Petits Pois (Merveille de Kelvedon)</t>
  </si>
  <si>
    <t>Mesclun (Salade/Betterave/Epinard)</t>
  </si>
  <si>
    <t>Planté sur 7 lignes.</t>
  </si>
  <si>
    <t>Mesclun (mixte Salade)</t>
  </si>
  <si>
    <t>Navet (jaune boule d'or)</t>
  </si>
  <si>
    <t>Navet (jaune boule d'or)/Epinard (Verdil)</t>
  </si>
  <si>
    <t>Epinard (Matador)</t>
  </si>
  <si>
    <t>Epinard (Verdil)</t>
  </si>
  <si>
    <t>Epinard (Verdil/Matador)</t>
  </si>
  <si>
    <t>Barbentane</t>
  </si>
  <si>
    <t>Radis (Raxe)</t>
  </si>
  <si>
    <t>Radis (Géant de Sicile)</t>
  </si>
  <si>
    <t>Carotte  (Rothild)</t>
  </si>
  <si>
    <t>Carotte  (Touchon)</t>
  </si>
  <si>
    <t>Sagittaire Me-Ve-Te-Ma</t>
  </si>
  <si>
    <t>Scorpion Me-Ve-Te-Ma</t>
  </si>
  <si>
    <t>Pak Choï/Mizu</t>
  </si>
  <si>
    <t>Mesclun/Mizu</t>
  </si>
  <si>
    <t xml:space="preserve">Plantée sur 7 lignes. </t>
  </si>
  <si>
    <t>Salade 1 (Carmen)</t>
  </si>
  <si>
    <t xml:space="preserve">Plantées sur 4 lignes. 1t/h de tourteau de ricin dans la ligne de plantation. </t>
  </si>
  <si>
    <t>Salade 1 (Carmen)/Epinard</t>
  </si>
  <si>
    <t>Salade (Rougette/Cressonnette)</t>
  </si>
  <si>
    <t>Salade (Grenobloise/Cressonette)</t>
  </si>
  <si>
    <t>Mâche 1 (Vit)</t>
  </si>
  <si>
    <t>Mâche 2 (Vit)</t>
  </si>
  <si>
    <t>Capricorne Te-Ma</t>
  </si>
  <si>
    <t>Epinard 2 (Verdil)</t>
  </si>
  <si>
    <t>Oignon rouge (florence)/ Cébette oignon Blanc (lisboa)</t>
  </si>
  <si>
    <t>Oignon jaune (yelow sweet)/ Cébette oignon Blanc (lisboa)</t>
  </si>
  <si>
    <t>Oignon jaune/Rouge/ Cébette Oignon blanc</t>
  </si>
  <si>
    <t>Rio Grande</t>
  </si>
  <si>
    <t>Agrosemens</t>
  </si>
  <si>
    <t>Persil (Commun)</t>
  </si>
  <si>
    <t>Oignon Blanc (lisboa)/salade</t>
  </si>
  <si>
    <t>Betterave 1 (Chioggia)/ Mesclun 2</t>
  </si>
  <si>
    <t>Betterave 1 (Chioggia/ Cylindra)</t>
  </si>
  <si>
    <t>Betterave  1 (Detroit/ Cylindra)</t>
  </si>
  <si>
    <t>Betterave 1 (Detroit)</t>
  </si>
  <si>
    <t>Sur 4 lignes. Essai ss tourteau. Planche complétée avec mesclun (Salade)</t>
  </si>
  <si>
    <t>Chou Rave (Delikatess blanc)</t>
  </si>
  <si>
    <t>Blette (Cédric)</t>
  </si>
  <si>
    <t>Blette (Verte à Carde)</t>
  </si>
  <si>
    <t>Margot/Allians</t>
  </si>
  <si>
    <t>Payzon</t>
  </si>
  <si>
    <t>Mizuma 3</t>
  </si>
  <si>
    <t>PdT (Margod)</t>
  </si>
  <si>
    <t>PdT (Margod/Allians)</t>
  </si>
  <si>
    <t>Pak Choï/ Mesclun</t>
  </si>
  <si>
    <t>Semées sur 7 lignes. Tentative de faux semis avec desherbage thermique. Bonne levée, à germé en premier/Touchon.</t>
  </si>
  <si>
    <t>Petits Pois (Merveille de Kelvedon) / Salade</t>
  </si>
  <si>
    <t>Petits Pois (Merveille de Kelvedon)/ Salade</t>
  </si>
  <si>
    <t xml:space="preserve">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t>
  </si>
  <si>
    <t>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 Ajout d'une ligne de salade au milieu de la planche.</t>
  </si>
  <si>
    <t>Semés sur 2 lignes. Tentative de faux semis avant mais seulement 10 jours avant. Pas de résultats. Levée assez moyenne avec des graines qui ont pourri dans le sol (certainement excès d'eau). Resemés en plaque en pépinière pour combler les trous.  puis un nouveau semis en direct fin mars.  Ajout d'une ligne de salade au milieu de la planche.</t>
  </si>
  <si>
    <t>Pak Choï/ Mesclun (Mizu)</t>
  </si>
  <si>
    <t>Ronde de Valence</t>
  </si>
  <si>
    <t xml:space="preserve">Environ 40t/h de fumier de cheval composté 18 mois - Enfoui avec le roto + 100t/h de compost végétal. Plus précoce que la Touchon et meilleur levée. </t>
  </si>
  <si>
    <t>Mesclun 4/Mizu</t>
  </si>
  <si>
    <t>Planté sur 7 lignes. Moitié salade et moitié mizu</t>
  </si>
  <si>
    <t>Sur 5 lignes. Essai ss Tourteau.  Plante en sale état à la reprise. Du coup, on a semé des betteraves en direct sur 4 lignes en inter-rang de la plantation. Finalement bonne reprise des plants et on a éclairci en fonction de la qualité des plantes (en plant ou en semis).</t>
  </si>
  <si>
    <t xml:space="preserve">3 lignes semées à 15 cm et 2 lignes en inter-rang semées à 8cm pour production Aillet. Environ 2kg de Vegethimus dans la ligne de semis. Ail et Aillet de chez Aldo. Beaucoup d'herbes, obligé de faire un premier désherbage en janvier. Ail moins gros que les autres planches. </t>
  </si>
  <si>
    <t>Chou Chinois (kaboko)/mesclun</t>
  </si>
  <si>
    <t>Gold Rush</t>
  </si>
  <si>
    <t xml:space="preserve">Marketmore </t>
  </si>
  <si>
    <t>Cantaloup</t>
  </si>
  <si>
    <t xml:space="preserve">Mesclun 8 </t>
  </si>
  <si>
    <t>Mesclun (salade)</t>
  </si>
  <si>
    <t xml:space="preserve">Planté sur 7 lignes. </t>
  </si>
  <si>
    <t>Chou Chinois (kaboko)/mesclun (mizu)</t>
  </si>
  <si>
    <t>Chou Chinois (kaboko)/mesclun (Mizu)</t>
  </si>
  <si>
    <t xml:space="preserve">Semés sur 12 lignes. Tentative de faux semis avec desherbage thermique. Variété un peu plus précoce que la géant de Sicile. Sinon  bonne récolte, rien à dire. </t>
  </si>
  <si>
    <t>Semés sur 12 lignes. Tentative de faux semis avec desherbage thermique. Bonne récolte.</t>
  </si>
  <si>
    <t xml:space="preserve">Semés sur 16 lignes. Tentative de faux semis mais pas très réussi. Un peu trop serré mais plus sur la ligne que entre. Du coup, un peu plus galère à la récolte et moins de rendement. </t>
  </si>
  <si>
    <t>Semés sur 12 lignes. Tentative de faux semis mais pas très réussi. Bonne récolte.</t>
  </si>
  <si>
    <t>Planté sur 7 lignes. Un bout de la planche est resté innocupé, complétée en mai par un peu de mizu</t>
  </si>
  <si>
    <t xml:space="preserve">Plantées sur 7 lignes. Reprise difficile, un peu jaunis. Obligé de récolter un peu précocemmetn en raison d'un gros coup de chaleur qui a provoqué la montaison. </t>
  </si>
  <si>
    <t xml:space="preserve">Planté sur 4 lignes. 1t/h de tourteau de ricin dans la ligne de plantation. Bonne pousse et bonne récolte même si montée en graine un peu rapidemment dû à des fortes chaleurs. </t>
  </si>
  <si>
    <t>Balance Te-Ma</t>
  </si>
  <si>
    <t>Semé en poquet de 5 sur 3 lignes.</t>
  </si>
  <si>
    <t>Mesclun (salade/mizu)</t>
  </si>
  <si>
    <t>Mesclun (mizu)</t>
  </si>
  <si>
    <t>Haricot Vert 1 (Cupidon)</t>
  </si>
  <si>
    <t>Haricot Vert 2 (Cupidon)</t>
  </si>
  <si>
    <t>Haricot Vert  2 (Cupidon)</t>
  </si>
  <si>
    <t xml:space="preserve">Semés sur 12 lignes au semoir EBRA. Pas de faux semis. Récolte très moyenne, les radis n'ont pas grossi. Peut-être éviter cette variété par la suite. </t>
  </si>
  <si>
    <t>Semés sur 12 lignes au semoir EBRA. Pas de faux semis. Plus précoce, gros radis juteux et croquant. Production correcte même si moins abondante que le semis à la main.</t>
  </si>
  <si>
    <t>Courge 2</t>
  </si>
  <si>
    <t>Uchi Kuri</t>
  </si>
  <si>
    <t>Mesclun 9/Crucifère</t>
  </si>
  <si>
    <t>Haricot Vert 3 (Cupidon)</t>
  </si>
  <si>
    <t>Tomate Ancienne</t>
  </si>
  <si>
    <t>Haricot Vert 4 (Cupidon)</t>
  </si>
  <si>
    <t>Aubergine (Barbentane)</t>
  </si>
  <si>
    <t>Poivron (Doux du Mexique)</t>
  </si>
  <si>
    <t>Mesclun 10/Crucifère</t>
  </si>
  <si>
    <t>Mesclun 10/Salade</t>
  </si>
  <si>
    <t>Planté sur 7 lignes</t>
  </si>
  <si>
    <t>Mesclun (Salade)</t>
  </si>
  <si>
    <t>Mesclun (Crucifère)</t>
  </si>
  <si>
    <t>Haricot Vert 5 (Cupidon)</t>
  </si>
  <si>
    <t>Verte de Milan</t>
  </si>
  <si>
    <t>Haricot Vert 6</t>
  </si>
  <si>
    <t>Haricot Vert 6 (Cupidon)</t>
  </si>
  <si>
    <t>Haricot Vert 7 (Cupidon)</t>
  </si>
  <si>
    <t>Semées sur 7 lignes. Tentative de faux semis avec desherbage thermique. Moins bonne germination, fanes plus petites mais plus précoce et beau calibre.</t>
  </si>
  <si>
    <t xml:space="preserve">Semées sur 7 lignes. Essai sans désherbage thermique. Juste passage de la lame avant semis. Bonne levée. </t>
  </si>
  <si>
    <t xml:space="preserve">Semé en poquet de 5 sur 3 lignes. Bone croissance mais donne l'impression de peu de robustesse. Bien couché par un coup de mistral. </t>
  </si>
  <si>
    <t>Aubergine 2 (Ronde de Valence)</t>
  </si>
  <si>
    <t xml:space="preserve"> Potimarron Uchi kuri</t>
  </si>
  <si>
    <t>Courgette 3 "Verte de Milan/ Concombre 2 Market more</t>
  </si>
  <si>
    <t xml:space="preserve">Tomate 2 </t>
  </si>
  <si>
    <t>Tomate 2 / Concombre</t>
  </si>
  <si>
    <t>Aubergine (Barbentane)/ Potimarron Uchi Kuri</t>
  </si>
  <si>
    <t>Concombre 2 "Market more"</t>
  </si>
  <si>
    <t>Tomate Cerise/ Melon "Cantaloup"</t>
  </si>
  <si>
    <t>Chou Chinois</t>
  </si>
  <si>
    <t>Mesclun 21</t>
  </si>
  <si>
    <t>Carotte (Touchon)</t>
  </si>
  <si>
    <t>Faux semis de 10 jours et passage desherbeur thermique. Semée sur 7 lignes</t>
  </si>
  <si>
    <t>Carotte (Rothild)</t>
  </si>
  <si>
    <t>Betterave 2</t>
  </si>
  <si>
    <t>Betterave 2 (Chioggia)</t>
  </si>
  <si>
    <t>Betterave 2 (Cylindra)</t>
  </si>
  <si>
    <t>Betterave 2 (Detroit)</t>
  </si>
  <si>
    <t>Mesclun  12 - Cruci</t>
  </si>
  <si>
    <t>Mesclun 13 - Salade</t>
  </si>
  <si>
    <t>Mesclun 13 - Mixte salade et crucifère</t>
  </si>
  <si>
    <t>Mesclun 14 - Crucifère</t>
  </si>
  <si>
    <t>Planté sur 7 lignes avec filet anti-insecte.</t>
  </si>
  <si>
    <t>Mesclun 14 (Salade)</t>
  </si>
  <si>
    <t>Mesclun 14  (Salade)</t>
  </si>
  <si>
    <t>Mesclun 15 (Salade)</t>
  </si>
  <si>
    <t>Mesclun 15 (Crucifère)</t>
  </si>
  <si>
    <t>Planté sur 7 lignes. Aucun soucis particulier.</t>
  </si>
  <si>
    <t>Semé en poquet de 5 sur 3 lignes. Bone croissance mais donne l'impression de peu de robustesse. Bien couché par un coup de mistral. Production plutôt bonne au final.</t>
  </si>
  <si>
    <t>Fenouil 1</t>
  </si>
  <si>
    <t>Salade 3</t>
  </si>
  <si>
    <t>Poireau/Chicorée</t>
  </si>
  <si>
    <t>Chou Rave/Chou fleur</t>
  </si>
  <si>
    <t xml:space="preserve">Semé en poquet de 5 sur 3 lignes. Bonne croissance, aucun soucis particulier. Un desherbage et 1 buttage. Bonne production. </t>
  </si>
  <si>
    <t>Semé en poquet de 5 sur 3 lignes. Bonne croissance, aucun soucis particulier. Un desherbage et 1 buttage. Bonne production.</t>
  </si>
  <si>
    <t xml:space="preserve">Carotte (Touchon). </t>
  </si>
  <si>
    <t xml:space="preserve">Faux semis de 10 jours et passage desherbeur thermique. Semée sur 7 lignes. Très mauvaise levée. Culture abandonnée. </t>
  </si>
  <si>
    <t>Mesclun 16/17 (crucifère) 1 persil</t>
  </si>
  <si>
    <t>Planté sur 7 lignes avec filet anti-insecte. Planche complétée avec un reste de persil</t>
  </si>
  <si>
    <t>Persil commun</t>
  </si>
  <si>
    <t>Mesclun 16/ (salade)</t>
  </si>
  <si>
    <t>Mesclun 17/ (crucifère)</t>
  </si>
  <si>
    <t>Mesclun 17 (salade)</t>
  </si>
  <si>
    <t xml:space="preserve">planté sur 7 lignes. </t>
  </si>
  <si>
    <t xml:space="preserve">Plantées à 50cm. Ajout de 60T/h de compost végétal sur la ligne de plantation. Tutoré début juillet avec un système similaire que pour le petit pois.Aubergine en bonne croissance avec un début de récolte au 20 juillet. Attaqué un peu par les doriphore et par un autre insecte qui croquait les feuilles. </t>
  </si>
  <si>
    <t>Courgette jaune 1 (Golden Rush)/Melon</t>
  </si>
  <si>
    <t>Courgette jaune 1 (Golden Rush)</t>
  </si>
  <si>
    <t>Courgette jaune  1 (Golden Rush)</t>
  </si>
  <si>
    <t>Courgette jaune 2 (Golden Rush)</t>
  </si>
  <si>
    <t>Courgette jaune  2 (Golden Rush)</t>
  </si>
  <si>
    <t>Tomate Ancienne / Concombre "Markemore"</t>
  </si>
  <si>
    <t>Tomate Ronde/concombre "marketmore"</t>
  </si>
  <si>
    <t>Tomate Cerise/Melon "cantaloup"</t>
  </si>
  <si>
    <t>Navet 2 (jaune boule d'or)</t>
  </si>
  <si>
    <t>Chicorée/ Chou Fleur</t>
  </si>
  <si>
    <t>Mesclun 18 (crucifère)</t>
  </si>
  <si>
    <t>Mesclun 18 (Salade)</t>
  </si>
  <si>
    <t>Chou Fleur/Blette 2</t>
  </si>
  <si>
    <t>Blette 2/ Chou Chinois</t>
  </si>
  <si>
    <t>Salade (Carmen/grenobloise)</t>
  </si>
  <si>
    <t>Salade (iceberg)</t>
  </si>
  <si>
    <t>Chou Chinois/Salade (Carmen&amp;iceberg)</t>
  </si>
  <si>
    <t>Long maraicher</t>
  </si>
  <si>
    <t>Blette 2/Fenouil 1</t>
  </si>
  <si>
    <t>Salade/Fenouil 1</t>
  </si>
  <si>
    <t>Salade (Cressonette)/Radis noir</t>
  </si>
  <si>
    <t>Betterave (Detroit/Chioggia)</t>
  </si>
  <si>
    <t>Mesclun 22</t>
  </si>
  <si>
    <t>Culture4</t>
  </si>
  <si>
    <t>Culture 4</t>
  </si>
  <si>
    <t>Mâche 3</t>
  </si>
  <si>
    <t>Epinard 3</t>
  </si>
  <si>
    <t>Navet jaune 'boule d'or)</t>
  </si>
  <si>
    <t>Pak Choi/Chou Rave+Chou Kale</t>
  </si>
  <si>
    <t>Pak Choi/ Chou Kale</t>
  </si>
  <si>
    <t>Mesclun 19 (crucifère)</t>
  </si>
  <si>
    <t>Mesclun 19 (Salade)</t>
  </si>
  <si>
    <t>Mesclun 20 (crucifère)</t>
  </si>
  <si>
    <t>Mesclun 20 (Salade)</t>
  </si>
  <si>
    <t>Radis Red meat</t>
  </si>
  <si>
    <t>Balance Sa-Ne</t>
  </si>
  <si>
    <t>Mâche 4</t>
  </si>
  <si>
    <t>Mesclun 21 (Crucifère)</t>
  </si>
  <si>
    <t>Navet 4 (jaune boule d'or)</t>
  </si>
  <si>
    <t>Radis noir 3 (long noir maraîcher)</t>
  </si>
  <si>
    <t>Radis noir 3 (long noir maraîcher)/Red meat</t>
  </si>
  <si>
    <t>Mesclun 21 (Salade)</t>
  </si>
  <si>
    <t>Mesclun 22 (Crucifère)</t>
  </si>
  <si>
    <t>Mesclun 23</t>
  </si>
  <si>
    <t>Mâche 5</t>
  </si>
  <si>
    <t>Epinard 4</t>
  </si>
  <si>
    <t>Mesclun 23 (Crucifère)</t>
  </si>
  <si>
    <t>Epinard 3 (Verdil)</t>
  </si>
  <si>
    <t>Epinard 3 (Verdil)/Persil 2</t>
  </si>
  <si>
    <t>Mesclun 24</t>
  </si>
  <si>
    <t>Mesclun 15 (crucifère/Salade)</t>
  </si>
  <si>
    <t>Mesclun 22 (Salade)</t>
  </si>
  <si>
    <t>Planté à 20 cm sur 3 lignes seulement pour facilité le desherbage. Pak choÏ de nouveau très vite montée en graine. Remplacé par le chou Kale planté sur 3 lignes tous les 50.</t>
  </si>
  <si>
    <t>Planté à 20 cm sur 3 lignes seulement pour facilité le desherbage. Bout de planche de pak choï remplacé par du chou Kale.</t>
  </si>
  <si>
    <t>Radis (Nationale 2)</t>
  </si>
  <si>
    <t>Capricorne Ne-Ur-Pl</t>
  </si>
  <si>
    <t>Chou Fleur (Odyseus)/Radis (Géant de Sicile)</t>
  </si>
  <si>
    <t>Chou Fleur (Odyseus)/Radis (Raxe)</t>
  </si>
  <si>
    <t>Chou Fleur (Odyseus)/ Radis (Nationale 2)</t>
  </si>
  <si>
    <t>Mesclun 25</t>
  </si>
  <si>
    <t>Mesclun 23 (Salade)</t>
  </si>
  <si>
    <t>Epinard 4 (Verdil)</t>
  </si>
  <si>
    <t>Mâche 4 (Vit)</t>
  </si>
  <si>
    <t>Mâche 3 (Vit)</t>
  </si>
  <si>
    <t>Mâche 5 (Vit)</t>
  </si>
  <si>
    <t>Mesclun 24 (crucifère)</t>
  </si>
  <si>
    <t>Mesclun 24 (salade)</t>
  </si>
  <si>
    <t>Mesclun 26</t>
  </si>
  <si>
    <t>Radis 6</t>
  </si>
  <si>
    <t>Mesclun 27</t>
  </si>
  <si>
    <t>Radis blanc ( Eiszapfen)</t>
  </si>
  <si>
    <t>Mesclun 25 (Crucifère)</t>
  </si>
  <si>
    <t>Mesclun 25 (salade)</t>
  </si>
  <si>
    <t xml:space="preserve">3 lignes d'oignon rouges et 2 lignes d'oignon blanc pour Cébette. Un peu tombé malade lors des pluies de mai mais récolte correcte. </t>
  </si>
  <si>
    <t xml:space="preserve">3 lignes d'oignon rouges et 2 lignes d'oignon blanc pour Cébette.  Un peu tombé malade lors des pluies de mai mais récolte correcte. </t>
  </si>
  <si>
    <t>Scorpion Me</t>
  </si>
  <si>
    <t>Betterave 4 (chioogia)/ Mâche 5</t>
  </si>
  <si>
    <t>Semé sur 3 lignes. Levée très moyenne. Complétée avec mâche 5</t>
  </si>
  <si>
    <t>Mesclun 27 (Crucifère)</t>
  </si>
  <si>
    <t xml:space="preserve">Semé sur 3 lignes. Levée assez moyenne. </t>
  </si>
  <si>
    <t xml:space="preserve">Planté sur 3 lignes  à 50cm pour les choux chinois et sur 4 lignes à 30cm pour les salades; Croissance irrégulière du chou chinois mais beau calibre pour certains. </t>
  </si>
  <si>
    <t xml:space="preserve">Planté sur 3 lignes  à 50cm pour les choux chinois. 2t/h de tourteau de ricin dans la ligne de plantation.  Croissance irrégulière du chou chinois mais beau calibre pour certains. </t>
  </si>
  <si>
    <t xml:space="preserve">Semé sur 4 lignes. Position trop à l'ombre et tombé malade. Mauvaise récotle. </t>
  </si>
  <si>
    <t xml:space="preserve">Semé sur 3 lignes. Position trop à l'ombre et tombé malade. Mauvaise récotle. </t>
  </si>
  <si>
    <t>Epinard 3 (Verdil)/mâche 5</t>
  </si>
  <si>
    <t xml:space="preserve">planté sur 3 lignes. 2t/h de tourteau de ricin dans la ligne de plantation.  Epinard très mal partie. Remplacée par Mâche. </t>
  </si>
  <si>
    <t>Aillet</t>
  </si>
  <si>
    <t>Oct-mai</t>
  </si>
  <si>
    <t>Avil-juillet</t>
  </si>
  <si>
    <t>Mai-Août</t>
  </si>
  <si>
    <t>Fev-Mai</t>
  </si>
  <si>
    <t>Pastèque</t>
  </si>
  <si>
    <t>Coriandre</t>
  </si>
  <si>
    <t>HV 8</t>
  </si>
  <si>
    <t>Nov-Mai</t>
  </si>
  <si>
    <t>Nov-Juin</t>
  </si>
  <si>
    <t>Verseau Me-Ve-Te</t>
  </si>
  <si>
    <t>Rien</t>
  </si>
  <si>
    <t>Verseau Ma-Ju-Sa-Ne-Ur-Pl</t>
  </si>
  <si>
    <t>Thermidrome</t>
  </si>
  <si>
    <t>Dany</t>
  </si>
  <si>
    <t>3\4</t>
  </si>
  <si>
    <t>15\5</t>
  </si>
  <si>
    <t>18 kg</t>
  </si>
  <si>
    <t>Environ 60t/h de compost végétal</t>
  </si>
  <si>
    <t>Environ 30t/h de compost végétal.</t>
  </si>
  <si>
    <t>Semés sur 9 lignes. Montée à floraison avant production.</t>
  </si>
  <si>
    <t>Semés sur 9 lignes. Production correcte mais pb vente car vite piquant.</t>
  </si>
  <si>
    <t>Semés sur 9 lignes. Le splus précoce à la récolte. Production correcte mais pb vente car vite piquant.</t>
  </si>
  <si>
    <t>Planté sur 4 lignes à 30cm pour les salades; Les grenobloise sont vites montée à graine comparée au Carmen. Production correcte.</t>
  </si>
  <si>
    <t>Planté sur 4 lignes à 30cm pour les salades; Salade bien ferme mais la fleur s'est parfosi développée dans la pomme.  Production correcte.</t>
  </si>
  <si>
    <t>Salade plantée sur 4 lignes et complété avec un semis direct de radis noir. Cressonette semée trop tôt avec montaison précoce. Un peu mieux pour radis noir mais mauvais calibre.</t>
  </si>
  <si>
    <t>Semé sur 4 lignes.  Calibre très aléatoire.</t>
  </si>
  <si>
    <t>Semé sur 4 lignes. Tombée malade assez rapidemment car trop à l'ombre. Production très mauvaise.</t>
  </si>
  <si>
    <t>Semé sur 3 lignes. Essai comparatif avec une planche de 4 lignes juste à côté. Tombée malade assez rapidemment car trop à l'ombre. Production très mauvaise.</t>
  </si>
  <si>
    <t>planté sur 3 lignes. 2t/h de tourteau de ricin dans la ligne de plantation. Epinard très mal partie. Remplacée par Crucifère mesclun. Production mâche correcte.</t>
  </si>
  <si>
    <t xml:space="preserve">planté sur 3 lignes. 2t/h de tourteau de ricin dans la ligne de plantation. Le bout de la planche reste occupé par le persil. Epinard mal partie. </t>
  </si>
  <si>
    <t xml:space="preserve">Planté sur 7 lignes avec filet anti-insecte. </t>
  </si>
  <si>
    <t>planté sur 3 lignes. 2t/h de tourteau de ricin dans la ligne de plantation. Culture ratée, trop exposée au soleil.</t>
  </si>
  <si>
    <t>Planté à 20 cm sur 3 lignes seulement pour facilité le desherbage. Production correcte.</t>
  </si>
  <si>
    <t>Planté à 20 ou 50cm sur 3 lignes seulement pour facilité le desherbage.  Production correcte.</t>
  </si>
  <si>
    <t>Planté sur 5 rangs avec un sixième sur une demi-planche.jauni lors des fortes pluies. Retailler un coup et reparti en vert. Très bonne production jusque octobre. Ensuite, on a plus récolté sur l'autre ligne.</t>
  </si>
  <si>
    <t>Planté sur 3 lignes seulement poru facilité le desherbage mais à mois de 10cm entre chaque plant. 1t/h de tourteau dans la ligne de plantation. Très bonne croissance et très bonne production.</t>
  </si>
  <si>
    <t>Poireau (Maxim)</t>
  </si>
  <si>
    <t>Poireau (Maxim/Amor)</t>
  </si>
  <si>
    <t>Planté sur 3 lignes seulement poru facilité le desherbage mais à mois de 10cm entre chaque plant. 1t/h de tourteau dans la ligne de plantation. Très bonne production, meilleur calibre et meilleur longueur de fut pour les maxim.</t>
  </si>
  <si>
    <t>Planté sur 3 lignes seulement poru facilité le desherbage . Remis un peu de tourteau pour arrivé à 3t/h dans la ligne de plantation. Bonne production même si pommage aléatoire.</t>
  </si>
  <si>
    <t>Semées sur 4 lignes. Très bonne levée en à peine 4 jours. Deshérber une fois au couteau pour éclaircir. Betterave très pécoce, récoltée seulement 6 semaine après le semis. Vite tombée malade car zone trop ombragée.</t>
  </si>
  <si>
    <t>Semées sur 4 lignes. Très bonne levée en à peine 4 jours. Deshérber une fois au couteau pour éclaircir. Vite tombée malade car zone trop ombragée.</t>
  </si>
  <si>
    <t>Semé sur 3 lignes. Bonne production des radis noirs mais bonne levée seulement sur la partie la plus ombragée. Pb d'arrosage à la levée. Mauvaise production des red meat.</t>
  </si>
  <si>
    <t xml:space="preserve">Semé sur 3 lignes. Très mauvaise levée des red meat, juste quelques endroit correcte mais production quasi inexistante. </t>
  </si>
  <si>
    <t>planté sur 7 lignes. Pas trop eu le temps de vraielement croître.</t>
  </si>
  <si>
    <t xml:space="preserve">Semé sur 4 rangs. Essai pour voir. Croissance assez rapide et bonne tenue. A refaire sur peut-être plus de lignes. </t>
  </si>
  <si>
    <t xml:space="preserve">Aubergines semée sur le tard et planté à la mi-juin à 50 cm. Ajout de 60T/h de compost végétal sur la ligne de plantation. Production très correcte même si on a un petit doute sur la qualité des semences (forme et couleur très différente). On aurait aussi peut-être eu une végétation un peu plus importante si planté plus tôt. </t>
  </si>
  <si>
    <t xml:space="preserve">Plantées à 50cm. Ajout de 60T/h de compost végétal sur la ligne de plantation. Tutoré début juillet avec un système similaire que pour le petit pois. Crosisance correcte avec une récolte démarré fin juillet. Maladie sur certain plants dont les feuille jaunissaient. Peut-être aspersion pas top pour les poivrons. Au final, les plants étaient plutôt jolie avec une production abondante jusqu'aux premières fin novembre. PAr contre difficile à vendre car ressemble trop au piment. Tenter une autre variété style "petit marseillais". </t>
  </si>
  <si>
    <t xml:space="preserve">Planté sur 7 lignes. Production difficile au démarrage car trop exposé au soleil. Pas mal de trou au final. Emplacement à revoir pour la première série. </t>
  </si>
  <si>
    <t xml:space="preserve">Planté sur 7 lignes. Série un peu mieux réussir que la précédente avec moins de trous dans la ligne. Production correcte. </t>
  </si>
  <si>
    <t>Mesclun 3 (sal.)</t>
  </si>
  <si>
    <t>SAISON 2019</t>
  </si>
  <si>
    <t>Planté sur 3 lignes. 2t/h de tourteau de ricin dans la ligne de plantation. Bonne production de blette à peine 2 mois après le semis. Production quasi jusqu'à la fin. Belle réussite.</t>
  </si>
  <si>
    <t>Semé sur 4 lignes avec une tentative de semis direct d'épinard en plus. Quasi aucune production car navet rapidemment tombé malade. Pb ombrage.</t>
  </si>
  <si>
    <t xml:space="preserve">Planté sur 6  lignes avec filet anti-insecte. Très bonne production. Culture rentable. </t>
  </si>
  <si>
    <t>Semé sur 3 lignes. Bonne production mais bonne levée seulement sur la partie la plus ombragée. Pb d'arrosage à la levée. Bonne production mais difficulté à vendre. Peu rentable.</t>
  </si>
  <si>
    <t>Environ 60t/h de compost végétal.</t>
  </si>
  <si>
    <r>
      <t>Plantés sur 3 lignes à 30cm.</t>
    </r>
    <r>
      <rPr>
        <b/>
        <i/>
        <sz val="11"/>
        <color theme="1"/>
        <rFont val="Calibri"/>
        <family val="2"/>
        <scheme val="minor"/>
      </rPr>
      <t xml:space="preserve"> 2t/h de tourteau de ricin</t>
    </r>
    <r>
      <rPr>
        <sz val="11"/>
        <color theme="1"/>
        <rFont val="Calibri"/>
        <family val="2"/>
        <scheme val="minor"/>
      </rPr>
      <t xml:space="preserve"> dans la ligne de  Comme pour le pak choï, montée à graine très précoce et non récoltée. Remplacé par du mesclun en avril. </t>
    </r>
  </si>
  <si>
    <r>
      <t xml:space="preserve">Plantés sur 3 lignes à 30cm. </t>
    </r>
    <r>
      <rPr>
        <b/>
        <i/>
        <sz val="11"/>
        <color theme="1"/>
        <rFont val="Calibri"/>
        <family val="2"/>
        <scheme val="minor"/>
      </rPr>
      <t xml:space="preserve">2t/h de tourteau de ricin dans la ligne </t>
    </r>
    <r>
      <rPr>
        <sz val="11"/>
        <color theme="1"/>
        <rFont val="Calibri"/>
        <family val="2"/>
        <scheme val="minor"/>
      </rPr>
      <t>de  Comme pour le pak choï, montée à graine très précoce et non récoltée. Remplacé par du mesclun en avril</t>
    </r>
  </si>
  <si>
    <r>
      <t>Plantées sur 4 lignes.</t>
    </r>
    <r>
      <rPr>
        <b/>
        <i/>
        <sz val="11"/>
        <color theme="1"/>
        <rFont val="Calibri"/>
        <family val="2"/>
        <scheme val="minor"/>
      </rPr>
      <t xml:space="preserve"> 1t/h de tourteau de ricin dans la ligne de plantation</t>
    </r>
    <r>
      <rPr>
        <sz val="11"/>
        <color theme="1"/>
        <rFont val="Calibri"/>
        <family val="2"/>
        <scheme val="minor"/>
      </rPr>
      <t>. Complétée un peu avec des épinards.  Les cressonettes ont été les salades prêtes en premier. Les rougettes étaient pas mal précoces également.</t>
    </r>
  </si>
  <si>
    <r>
      <t>Plantées sur 4 lignes.</t>
    </r>
    <r>
      <rPr>
        <b/>
        <i/>
        <sz val="11"/>
        <color theme="1"/>
        <rFont val="Calibri"/>
        <family val="2"/>
        <scheme val="minor"/>
      </rPr>
      <t xml:space="preserve"> 1t/h de tourteau de ricin dans la ligne de plantation</t>
    </r>
    <r>
      <rPr>
        <sz val="11"/>
        <color theme="1"/>
        <rFont val="Calibri"/>
        <family val="2"/>
        <scheme val="minor"/>
      </rPr>
      <t xml:space="preserve">. Les cressonettes ont été les salades prêtes en premier. </t>
    </r>
  </si>
  <si>
    <r>
      <t xml:space="preserve">Potimarron planté tous les 70 cm.Ajout de </t>
    </r>
    <r>
      <rPr>
        <b/>
        <i/>
        <sz val="11"/>
        <color theme="1"/>
        <rFont val="Calibri"/>
        <family val="2"/>
        <scheme val="minor"/>
      </rPr>
      <t xml:space="preserve">60T/h de compost végétal </t>
    </r>
    <r>
      <rPr>
        <sz val="11"/>
        <color theme="1"/>
        <rFont val="Calibri"/>
        <family val="2"/>
        <scheme val="minor"/>
      </rPr>
      <t xml:space="preserve">sur la ligne de plantation. Très bonne croissance. </t>
    </r>
  </si>
  <si>
    <r>
      <t xml:space="preserve">Plantées sur 4 lignes. </t>
    </r>
    <r>
      <rPr>
        <b/>
        <i/>
        <sz val="11"/>
        <color theme="1"/>
        <rFont val="Calibri"/>
        <family val="2"/>
        <scheme val="minor"/>
      </rPr>
      <t>1t/h de tourteau de ricin</t>
    </r>
    <r>
      <rPr>
        <sz val="11"/>
        <color theme="1"/>
        <rFont val="Calibri"/>
        <family val="2"/>
        <scheme val="minor"/>
      </rPr>
      <t xml:space="preserve"> dans la ligne de plantation. </t>
    </r>
  </si>
  <si>
    <r>
      <t xml:space="preserve">Plantées à 50cm. Ajout de </t>
    </r>
    <r>
      <rPr>
        <b/>
        <i/>
        <sz val="11"/>
        <color theme="1"/>
        <rFont val="Calibri"/>
        <family val="2"/>
        <scheme val="minor"/>
      </rPr>
      <t>60T/h de compost végétal</t>
    </r>
    <r>
      <rPr>
        <sz val="11"/>
        <color theme="1"/>
        <rFont val="Calibri"/>
        <family val="2"/>
        <scheme val="minor"/>
      </rPr>
      <t xml:space="preserve"> sur la ligne de plantation. Tutoré début juillet avec un système similaire que pour le petit pois.Aubergine en bonne croissance avec un début de récolte au 20 juillet. Attaqué un peu par les doriphore et par un autre insecte qui croquait les feuilles. </t>
    </r>
  </si>
  <si>
    <r>
      <t xml:space="preserve">Plantées sur 4 lignes. </t>
    </r>
    <r>
      <rPr>
        <b/>
        <i/>
        <sz val="11"/>
        <color theme="1"/>
        <rFont val="Calibri"/>
        <family val="2"/>
        <scheme val="minor"/>
      </rPr>
      <t>1t/h de tourteau de ricin</t>
    </r>
    <r>
      <rPr>
        <sz val="11"/>
        <color theme="1"/>
        <rFont val="Calibri"/>
        <family val="2"/>
        <scheme val="minor"/>
      </rPr>
      <t xml:space="preserve"> dans la ligne de plantation. Complétée un peu avec des épinards. </t>
    </r>
  </si>
  <si>
    <r>
      <t>Semées sur 2 lignes.</t>
    </r>
    <r>
      <rPr>
        <sz val="11"/>
        <color theme="1"/>
        <rFont val="Calibri"/>
        <family val="2"/>
        <scheme val="minor"/>
      </rPr>
      <t xml:space="preserve"> Environ</t>
    </r>
    <r>
      <rPr>
        <b/>
        <i/>
        <sz val="11"/>
        <color theme="1"/>
        <rFont val="Calibri"/>
        <family val="2"/>
        <scheme val="minor"/>
      </rPr>
      <t xml:space="preserve"> 2kg de Vegethimus dans la ligne de semis</t>
    </r>
    <r>
      <rPr>
        <sz val="11"/>
        <color theme="1"/>
        <rFont val="Calibri"/>
        <family val="2"/>
        <scheme val="minor"/>
      </rPr>
      <t>. Bonne levée même si très envahies par les graminées. Plusieurs passages PP. Production très mauvaise. Les fèves non pas poussé !! Excès d'azote ou terre trop riche ? Peut-être trop exposé au vent !!</t>
    </r>
  </si>
  <si>
    <r>
      <t>Planté sur 3 lignes à 50cm.</t>
    </r>
    <r>
      <rPr>
        <b/>
        <i/>
        <sz val="11"/>
        <color theme="1"/>
        <rFont val="Calibri"/>
        <family val="2"/>
        <scheme val="minor"/>
      </rPr>
      <t xml:space="preserve"> 1t/h de tourteau dans l ligne de plantation </t>
    </r>
    <r>
      <rPr>
        <sz val="11"/>
        <color theme="1"/>
        <rFont val="Calibri"/>
        <family val="2"/>
        <scheme val="minor"/>
      </rPr>
      <t>en juillet. Mauvaise croissance et remplacé par des radis semé sur 12 lignes. Production correcte mais pb vente car vite piquant.</t>
    </r>
  </si>
  <si>
    <r>
      <t xml:space="preserve">Semées sur 2 lignes. Environ </t>
    </r>
    <r>
      <rPr>
        <b/>
        <i/>
        <sz val="11"/>
        <color theme="1"/>
        <rFont val="Calibri"/>
        <family val="2"/>
        <scheme val="minor"/>
      </rPr>
      <t>2kg de Vegethimus dans la ligne de semis</t>
    </r>
    <r>
      <rPr>
        <sz val="11"/>
        <color theme="1"/>
        <rFont val="Calibri"/>
        <family val="2"/>
        <scheme val="minor"/>
      </rPr>
      <t>. Bonne levée même si très envahies par les graminées. Plusieurs passages PP. Production très mauvaise. Les fèves non pas poussé !! Excès d'azote ou terre trop riche ? Peut-être trop exposé au vent !!</t>
    </r>
  </si>
  <si>
    <r>
      <t xml:space="preserve">Planté sur 3 lignes à 50cm. </t>
    </r>
    <r>
      <rPr>
        <b/>
        <i/>
        <sz val="11"/>
        <color theme="1"/>
        <rFont val="Calibri"/>
        <family val="2"/>
        <scheme val="minor"/>
      </rPr>
      <t>1t/h de tourteau dans l ligne de plantation</t>
    </r>
    <r>
      <rPr>
        <sz val="11"/>
        <color theme="1"/>
        <rFont val="Calibri"/>
        <family val="2"/>
        <scheme val="minor"/>
      </rPr>
      <t xml:space="preserve"> en juillet. Mauvaise croissance et remplacé par des radis semé sur 12 lignes. </t>
    </r>
  </si>
  <si>
    <r>
      <t xml:space="preserve">Semées sur 2 lignes. </t>
    </r>
    <r>
      <rPr>
        <b/>
        <i/>
        <sz val="11"/>
        <color theme="1"/>
        <rFont val="Calibri"/>
        <family val="2"/>
        <scheme val="minor"/>
      </rPr>
      <t>Environ 2kg de Vegethimus dans la ligne de semis</t>
    </r>
    <r>
      <rPr>
        <sz val="11"/>
        <color theme="1"/>
        <rFont val="Calibri"/>
        <family val="2"/>
        <scheme val="minor"/>
      </rPr>
      <t>. Bonne levée même si très envahies par les graminées. Environ 2/3 m complétée avec de l'ail. Aillet de chez Aldo.Beaucoup d'herbes, obligé de faire un premier désherbage en janvier.</t>
    </r>
  </si>
  <si>
    <r>
      <t>Planté sur 3 lignes à 50cm.</t>
    </r>
    <r>
      <rPr>
        <b/>
        <i/>
        <sz val="11"/>
        <color theme="1"/>
        <rFont val="Calibri"/>
        <family val="2"/>
        <scheme val="minor"/>
      </rPr>
      <t xml:space="preserve"> 1t/h de tourteau dans l ligne de plantation</t>
    </r>
    <r>
      <rPr>
        <sz val="11"/>
        <color theme="1"/>
        <rFont val="Calibri"/>
        <family val="2"/>
        <scheme val="minor"/>
      </rPr>
      <t>. En partie mal partie et complété par des radis. Chau fleur pas si mal mais de toute manière peu rentable.</t>
    </r>
  </si>
  <si>
    <r>
      <t xml:space="preserve">3 lignes semées à 15 cm et 2 lignes en inter-rang semées à 8cm pour production Aillet. </t>
    </r>
    <r>
      <rPr>
        <b/>
        <i/>
        <sz val="11"/>
        <color theme="1"/>
        <rFont val="Calibri"/>
        <family val="2"/>
        <scheme val="minor"/>
      </rPr>
      <t>Environ 2kg de Vegethimus dans la ligne de semis</t>
    </r>
    <r>
      <rPr>
        <sz val="11"/>
        <color theme="1"/>
        <rFont val="Calibri"/>
        <family val="2"/>
        <scheme val="minor"/>
      </rPr>
      <t>. Aillet de chez Cédric. Beaucoup d'herbes, obligé de faire un premier désherbage en janvier.</t>
    </r>
  </si>
  <si>
    <r>
      <t>3 lignes semées à 15 cm et 2 lignes en inter-rang semées à 8cm pour production Aillet.</t>
    </r>
    <r>
      <rPr>
        <b/>
        <i/>
        <sz val="11"/>
        <color theme="1"/>
        <rFont val="Calibri"/>
        <family val="2"/>
        <scheme val="minor"/>
      </rPr>
      <t xml:space="preserve"> Environ 2kg de Vegethimus dans la ligne de semi</t>
    </r>
    <r>
      <rPr>
        <sz val="11"/>
        <color theme="1"/>
        <rFont val="Calibri"/>
        <family val="2"/>
        <scheme val="minor"/>
      </rPr>
      <t>s.Aillet de chez Cédric et Olivier.Beaucoup d'herbes, obligé de faire un premier désherbage en janvier.</t>
    </r>
  </si>
  <si>
    <r>
      <t>3 lignes semées à 15 cm et 2 lignes en inter-rang semées à 8cm pour production Aillet. Environ</t>
    </r>
    <r>
      <rPr>
        <b/>
        <i/>
        <sz val="11"/>
        <color theme="1"/>
        <rFont val="Calibri"/>
        <family val="2"/>
        <scheme val="minor"/>
      </rPr>
      <t xml:space="preserve"> 2kg de Vegethimus dans la ligne de semis</t>
    </r>
    <r>
      <rPr>
        <sz val="11"/>
        <color theme="1"/>
        <rFont val="Calibri"/>
        <family val="2"/>
        <scheme val="minor"/>
      </rPr>
      <t>. Aillet de chez Olivier.Beaucoup d'herbes, obligé de faire un premier désherbage en janvier.</t>
    </r>
  </si>
  <si>
    <r>
      <t>3 lignes semées à 15 cm et 2 lignes en inter-rang semées à 8cm pour production Aillet. Environ</t>
    </r>
    <r>
      <rPr>
        <b/>
        <i/>
        <sz val="11"/>
        <color theme="1"/>
        <rFont val="Calibri"/>
        <family val="2"/>
        <scheme val="minor"/>
      </rPr>
      <t xml:space="preserve"> 2kg de Vegethimus dans la ligne de semis</t>
    </r>
    <r>
      <rPr>
        <sz val="11"/>
        <color theme="1"/>
        <rFont val="Calibri"/>
        <family val="2"/>
        <scheme val="minor"/>
      </rPr>
      <t xml:space="preserve">. Aillet de chez Olivier et Aldo. Beaucoup d'herbes, obligé de faire un premier désherbage en janvier. Ail moins gros que les autres planches. </t>
    </r>
  </si>
  <si>
    <r>
      <t>Planté sur 3 lignes à 25 pour les blettes et à 50cm pour les choux chinois.</t>
    </r>
    <r>
      <rPr>
        <b/>
        <i/>
        <sz val="11"/>
        <color theme="1"/>
        <rFont val="Calibri"/>
        <family val="2"/>
        <scheme val="minor"/>
      </rPr>
      <t xml:space="preserve"> 2t/h de tourteau de ricin dans la ligne de plantation</t>
    </r>
    <r>
      <rPr>
        <sz val="11"/>
        <color theme="1"/>
        <rFont val="Calibri"/>
        <family val="2"/>
        <scheme val="minor"/>
      </rPr>
      <t>. Bonne production de blette à peine 2 mois après le semis. Production quasi jusqu'à la fin. Belle réussite.</t>
    </r>
  </si>
  <si>
    <r>
      <t xml:space="preserve">Sur 4 lignes. </t>
    </r>
    <r>
      <rPr>
        <b/>
        <i/>
        <sz val="11"/>
        <color theme="1"/>
        <rFont val="Calibri"/>
        <family val="2"/>
        <scheme val="minor"/>
      </rPr>
      <t>1 t/h de tourteau de ricin dans la ligne de plantation</t>
    </r>
    <r>
      <rPr>
        <sz val="11"/>
        <color theme="1"/>
        <rFont val="Calibri"/>
        <family val="2"/>
        <scheme val="minor"/>
      </rPr>
      <t>. Plant qui on mieux résister au coup de froid et de vent après plantation qui a seché l'autre variété "Détroit"</t>
    </r>
  </si>
  <si>
    <r>
      <t xml:space="preserve">Sur 4 lignes. </t>
    </r>
    <r>
      <rPr>
        <b/>
        <i/>
        <sz val="11"/>
        <color theme="1"/>
        <rFont val="Calibri"/>
        <family val="2"/>
        <scheme val="minor"/>
      </rPr>
      <t xml:space="preserve">1 t/h de tourteau de ricin </t>
    </r>
    <r>
      <rPr>
        <sz val="11"/>
        <color theme="1"/>
        <rFont val="Calibri"/>
        <family val="2"/>
        <scheme val="minor"/>
      </rPr>
      <t xml:space="preserve">dans la ligne de plantation. Plante en sale état à la reprise. Du coup, on a semé des betteraves en direct sur 4 lignes en inter-rang de la plantation et on ajouté également deux lignes de Blette. </t>
    </r>
  </si>
  <si>
    <r>
      <t>Planté sur 3 lignes. On met le chou fleur en début de planche là où il y avait un peu de salade et ensuite chicorée sur le reste de la planche.</t>
    </r>
    <r>
      <rPr>
        <b/>
        <i/>
        <sz val="11"/>
        <color theme="1"/>
        <rFont val="Calibri"/>
        <family val="2"/>
        <scheme val="minor"/>
      </rPr>
      <t xml:space="preserve"> 2t/h de tourteau dans la ligne de plantation</t>
    </r>
    <r>
      <rPr>
        <sz val="11"/>
        <color theme="1"/>
        <rFont val="Calibri"/>
        <family val="2"/>
        <scheme val="minor"/>
      </rPr>
      <t>. Production correcte des chicorées mais peu rentable.</t>
    </r>
  </si>
  <si>
    <r>
      <t xml:space="preserve">Planté sur 3 lignes. On met le chou fleur en fin de planche là où il y avait la salade et les blette sur les 3 premier quart où il y avait les crucifère pour respecter les rotations. </t>
    </r>
    <r>
      <rPr>
        <b/>
        <i/>
        <sz val="11"/>
        <color theme="1"/>
        <rFont val="Calibri"/>
        <family val="2"/>
        <scheme val="minor"/>
      </rPr>
      <t>2t/h de tourteau dans la lignes de plantation</t>
    </r>
    <r>
      <rPr>
        <sz val="11"/>
        <color theme="1"/>
        <rFont val="Calibri"/>
        <family val="2"/>
        <scheme val="minor"/>
      </rPr>
      <t>. Bonne production de blette à peine 2 mois après le semis. Production quasi jusqu'à la fin. Belle réussite.</t>
    </r>
  </si>
  <si>
    <r>
      <t xml:space="preserve">Planté sur 3 lignes. </t>
    </r>
    <r>
      <rPr>
        <b/>
        <i/>
        <sz val="11"/>
        <color theme="1"/>
        <rFont val="Calibri"/>
        <family val="2"/>
        <scheme val="minor"/>
      </rPr>
      <t>2t/h de tourteau dans la ligne de plantation</t>
    </r>
    <r>
      <rPr>
        <sz val="11"/>
        <color theme="1"/>
        <rFont val="Calibri"/>
        <family val="2"/>
        <scheme val="minor"/>
      </rPr>
      <t>. Bonne production des blettes mais mauvaise pour les fenouils car zone trop ombragée. Très bien en revanche pour les blettes</t>
    </r>
  </si>
  <si>
    <r>
      <t xml:space="preserve">Planté sur 3 lignes pur le fenouil à 15cm et sur 4 lignes pour la salade. </t>
    </r>
    <r>
      <rPr>
        <b/>
        <i/>
        <sz val="11"/>
        <color theme="1"/>
        <rFont val="Calibri"/>
        <family val="2"/>
        <scheme val="minor"/>
      </rPr>
      <t>2t/h de tourteau dans la ligne de plantation</t>
    </r>
    <r>
      <rPr>
        <sz val="11"/>
        <color theme="1"/>
        <rFont val="Calibri"/>
        <family val="2"/>
        <scheme val="minor"/>
      </rPr>
      <t>. Salade cressonette vite montée à graine et mauvaise production des fenouils car tropombragée.</t>
    </r>
  </si>
  <si>
    <t>Rendement 2018 :
15€/m²</t>
  </si>
  <si>
    <t>Rendement 2018 :
12€/m²</t>
  </si>
  <si>
    <t>Rendement 2018 :
28€/m²</t>
  </si>
  <si>
    <t>Rendement 2018 :
26€/m²</t>
  </si>
  <si>
    <t>Rendement 2018 :
31€/m²</t>
  </si>
  <si>
    <t>Rendement 2018 :
16€/m²</t>
  </si>
  <si>
    <t>Rendement 2018 :
17€/m²</t>
  </si>
  <si>
    <t>Rendement 2018 :
18€/m²</t>
  </si>
  <si>
    <t>Rendement 2018 :
35€/m²</t>
  </si>
  <si>
    <t>Rendement 2018 :
27€/m²</t>
  </si>
  <si>
    <t>Rendement 2018 :
20€/m²</t>
  </si>
  <si>
    <t>Rendement 2018 :
29€/m²</t>
  </si>
  <si>
    <t>Rendement 2018 :
22€/m²</t>
  </si>
  <si>
    <t>Rendement 2018 :
21€/m²</t>
  </si>
  <si>
    <r>
      <t>Planté sur 3 lignes.</t>
    </r>
    <r>
      <rPr>
        <b/>
        <i/>
        <sz val="11"/>
        <color theme="1"/>
        <rFont val="Calibri"/>
        <family val="2"/>
        <scheme val="minor"/>
      </rPr>
      <t xml:space="preserve"> 1t/h de tourteau de ricin dans la ligne de plantation</t>
    </r>
    <r>
      <rPr>
        <sz val="11"/>
        <color theme="1"/>
        <rFont val="Calibri"/>
        <family val="2"/>
        <scheme val="minor"/>
      </rPr>
      <t>. Paillage foin dessus. Graminée arrivée très rapidemment. Desherbé une fois grossièrement mais la concurrence était rude. Planche récoltée en premier mi-juin. Calibre encore petit.</t>
    </r>
  </si>
  <si>
    <r>
      <t>Planté sur 3 lignes.</t>
    </r>
    <r>
      <rPr>
        <b/>
        <i/>
        <sz val="11"/>
        <color theme="1"/>
        <rFont val="Calibri"/>
        <family val="2"/>
        <scheme val="minor"/>
      </rPr>
      <t xml:space="preserve"> 1t/h de tourteau de ricin dans la ligne de plantation</t>
    </r>
    <r>
      <rPr>
        <sz val="11"/>
        <color theme="1"/>
        <rFont val="Calibri"/>
        <family val="2"/>
        <scheme val="minor"/>
      </rPr>
      <t xml:space="preserve">. Paillage foin dessus. Graminée arrivée très rapidemment. </t>
    </r>
  </si>
  <si>
    <t>Rendement 2018 :
34€/m²</t>
  </si>
  <si>
    <r>
      <t>Planté sur 3 lignes seulement poru facilité le desherbage mais à mois de 10cm entre chaque plant.</t>
    </r>
    <r>
      <rPr>
        <b/>
        <i/>
        <sz val="11"/>
        <color theme="1"/>
        <rFont val="Calibri"/>
        <family val="2"/>
        <scheme val="minor"/>
      </rPr>
      <t xml:space="preserve"> 1t/h de tourteau dans la ligne de plantation</t>
    </r>
    <r>
      <rPr>
        <sz val="11"/>
        <color theme="1"/>
        <rFont val="Calibri"/>
        <family val="2"/>
        <scheme val="minor"/>
      </rPr>
      <t>. Planche complétée avec des chicorée pain de sucre. Tès bonne production des poireaux et bonne production des chicorée même si pommage aléatoire.</t>
    </r>
  </si>
  <si>
    <r>
      <t>Oignon blanc sur 2 lignes et salade sur 3 lignes plantée 2 semaine après.</t>
    </r>
    <r>
      <rPr>
        <b/>
        <i/>
        <sz val="11"/>
        <color theme="1"/>
        <rFont val="Calibri"/>
        <family val="2"/>
        <scheme val="minor"/>
      </rPr>
      <t xml:space="preserve"> 1T/h de tourteau de ricin dans la lignes</t>
    </r>
    <r>
      <rPr>
        <sz val="11"/>
        <color theme="1"/>
        <rFont val="Calibri"/>
        <family val="2"/>
        <scheme val="minor"/>
      </rPr>
      <t xml:space="preserve"> des salades.  Salade assez jolies voir même très grosses mais qui ont pris le dessus sur les oignon blancs. Ces derniers ont finalement donné correctement malgré l'enherbement. </t>
    </r>
  </si>
  <si>
    <r>
      <t>Oignon blanc sur 2 lignes et salade sur 3 lignes plantée 2 semaine après.</t>
    </r>
    <r>
      <rPr>
        <b/>
        <i/>
        <sz val="11"/>
        <color theme="1"/>
        <rFont val="Calibri"/>
        <family val="2"/>
        <scheme val="minor"/>
      </rPr>
      <t xml:space="preserve"> 1T/h de tourteau de ricin dans la lignes des salades</t>
    </r>
    <r>
      <rPr>
        <sz val="11"/>
        <color theme="1"/>
        <rFont val="Calibri"/>
        <family val="2"/>
        <scheme val="minor"/>
      </rPr>
      <t xml:space="preserve">.  Salade assez jolies voir même très grosses mais qui ont pris le dessus sur les oignon blancs. Ces derniers ont finalement donné correctement malgré l'enherbement. </t>
    </r>
  </si>
  <si>
    <r>
      <t>Plantés sur 4 lignes.</t>
    </r>
    <r>
      <rPr>
        <b/>
        <i/>
        <sz val="11"/>
        <color theme="1"/>
        <rFont val="Calibri"/>
        <family val="2"/>
        <scheme val="minor"/>
      </rPr>
      <t xml:space="preserve"> 1t/h de tourteau de ricin</t>
    </r>
    <r>
      <rPr>
        <sz val="11"/>
        <color theme="1"/>
        <rFont val="Calibri"/>
        <family val="2"/>
        <scheme val="minor"/>
      </rPr>
      <t xml:space="preserve"> dans la ligne de plantation. </t>
    </r>
  </si>
  <si>
    <r>
      <t xml:space="preserve">Plantés sur 3 lignes. </t>
    </r>
    <r>
      <rPr>
        <b/>
        <i/>
        <sz val="11"/>
        <color theme="1"/>
        <rFont val="Calibri"/>
        <family val="2"/>
        <scheme val="minor"/>
      </rPr>
      <t xml:space="preserve">1t/h de tourteau de ricin </t>
    </r>
    <r>
      <rPr>
        <sz val="11"/>
        <color theme="1"/>
        <rFont val="Calibri"/>
        <family val="2"/>
        <scheme val="minor"/>
      </rPr>
      <t>dans la ligne de plantation. Très bonne production.</t>
    </r>
  </si>
  <si>
    <r>
      <t>Plantés sur 3 lignes.</t>
    </r>
    <r>
      <rPr>
        <b/>
        <i/>
        <sz val="11"/>
        <color theme="1"/>
        <rFont val="Calibri"/>
        <family val="2"/>
        <scheme val="minor"/>
      </rPr>
      <t xml:space="preserve"> 1t/h de tourteau de ricin</t>
    </r>
    <r>
      <rPr>
        <sz val="11"/>
        <color theme="1"/>
        <rFont val="Calibri"/>
        <family val="2"/>
        <scheme val="minor"/>
      </rPr>
      <t xml:space="preserve"> dans la ligne de plantation. Très bonne production.</t>
    </r>
  </si>
  <si>
    <r>
      <t>Plantés sur 4 lignes.</t>
    </r>
    <r>
      <rPr>
        <b/>
        <i/>
        <sz val="11"/>
        <color theme="1"/>
        <rFont val="Calibri"/>
        <family val="2"/>
        <scheme val="minor"/>
      </rPr>
      <t xml:space="preserve"> 1t/h de tourteau de ricin dans la ligne</t>
    </r>
    <r>
      <rPr>
        <sz val="11"/>
        <color theme="1"/>
        <rFont val="Calibri"/>
        <family val="2"/>
        <scheme val="minor"/>
      </rPr>
      <t xml:space="preserve"> de plantation. Tombée malade durant la période de pluie de mai puis repartie jolie. Bonne production au final. </t>
    </r>
  </si>
  <si>
    <r>
      <t xml:space="preserve">Plantés sur 4 lignes. </t>
    </r>
    <r>
      <rPr>
        <b/>
        <i/>
        <sz val="11"/>
        <color theme="1"/>
        <rFont val="Calibri"/>
        <family val="2"/>
        <scheme val="minor"/>
      </rPr>
      <t>1t/h de tourteau de ricin dans la ligne</t>
    </r>
    <r>
      <rPr>
        <sz val="11"/>
        <color theme="1"/>
        <rFont val="Calibri"/>
        <family val="2"/>
        <scheme val="minor"/>
      </rPr>
      <t xml:space="preserve"> de plantation.  Tombée malade durant la période de pluie de mai puis repartie jolie. Bonne production au final. </t>
    </r>
  </si>
  <si>
    <r>
      <t>Plantés sur 4 lignes.</t>
    </r>
    <r>
      <rPr>
        <b/>
        <i/>
        <sz val="11"/>
        <color theme="1"/>
        <rFont val="Calibri"/>
        <family val="2"/>
        <scheme val="minor"/>
      </rPr>
      <t xml:space="preserve"> 1t/h de tourteau de ricin </t>
    </r>
    <r>
      <rPr>
        <sz val="11"/>
        <color theme="1"/>
        <rFont val="Calibri"/>
        <family val="2"/>
        <scheme val="minor"/>
      </rPr>
      <t>dans la ligne de plantation. Blettes plus petites et plus tardive à la mise en production mais très bien ensuite. Moins tombée malade que les autres durant la période de pluie du mois de Mai.</t>
    </r>
  </si>
  <si>
    <t>Rendement 2018 :
24€/m²</t>
  </si>
  <si>
    <r>
      <t>Planté sur 4 lignes.</t>
    </r>
    <r>
      <rPr>
        <b/>
        <i/>
        <sz val="11"/>
        <color theme="1"/>
        <rFont val="Calibri"/>
        <family val="2"/>
        <scheme val="minor"/>
      </rPr>
      <t xml:space="preserve"> 1 t/h de Tourteau de ricin dans la ligne de plantation</t>
    </r>
    <r>
      <rPr>
        <sz val="11"/>
        <color theme="1"/>
        <rFont val="Calibri"/>
        <family val="2"/>
        <scheme val="minor"/>
      </rPr>
      <t xml:space="preserve">. Pb d'arrosage des plants en serre (ouverture du canal) et pas mal de plants perdu car motte trop humide. Bien rattrapé et récolte correcte même si on avait un peu trop oublié de retirer les doubles. </t>
    </r>
  </si>
  <si>
    <r>
      <t>Planté sur 4 lignes.</t>
    </r>
    <r>
      <rPr>
        <b/>
        <i/>
        <sz val="11"/>
        <color theme="1"/>
        <rFont val="Calibri"/>
        <family val="2"/>
        <scheme val="minor"/>
      </rPr>
      <t xml:space="preserve"> 1 t/h de Tourteau de ricin dans la ligne de plantation</t>
    </r>
    <r>
      <rPr>
        <sz val="11"/>
        <color theme="1"/>
        <rFont val="Calibri"/>
        <family val="2"/>
        <scheme val="minor"/>
      </rPr>
      <t xml:space="preserve">. Pb d'arrosage des plants en serre (ouverture du canal) et pas mal de plants perdu car motte trop humide.  Bien rattrapé et récolte correcte même si on avait un peu trop oublié de retirer les doubles. Planche complétée avec Epinard. </t>
    </r>
  </si>
  <si>
    <t>Rendement 2018 :
50€/m²</t>
  </si>
  <si>
    <t>Rendement 2018 :
23€/m²</t>
  </si>
  <si>
    <t>Rendement 2018 :
14€/m²</t>
  </si>
  <si>
    <t>Rendement 2018 :
19€/m²</t>
  </si>
  <si>
    <t>Rendement 2018 :
39€/m²</t>
  </si>
  <si>
    <t>Rendement 2018 :
37€/m²</t>
  </si>
  <si>
    <r>
      <t xml:space="preserve">Plantées à 50cm. Ligne complétée par un qqs poivron. </t>
    </r>
    <r>
      <rPr>
        <b/>
        <i/>
        <sz val="11"/>
        <color theme="1"/>
        <rFont val="Calibri"/>
        <family val="2"/>
        <scheme val="minor"/>
      </rPr>
      <t xml:space="preserve">Ajout de 60T/h de compost végétal </t>
    </r>
    <r>
      <rPr>
        <sz val="11"/>
        <color theme="1"/>
        <rFont val="Calibri"/>
        <family val="2"/>
        <scheme val="minor"/>
      </rPr>
      <t>sur la ligne de plantation. Courge tous les mètre environ en culture double. Les courges sont très bien partie et ont eu tendance à envahir les aubergines qui ont moins produites que les deux lignes à côté.</t>
    </r>
  </si>
  <si>
    <r>
      <t>Avant plantation,</t>
    </r>
    <r>
      <rPr>
        <b/>
        <i/>
        <sz val="11"/>
        <color theme="1"/>
        <rFont val="Calibri"/>
        <family val="2"/>
        <scheme val="minor"/>
      </rPr>
      <t xml:space="preserve"> rajout de 70t/h de compost végétal non incorporé et 10t/h de foin</t>
    </r>
    <r>
      <rPr>
        <sz val="11"/>
        <color theme="1"/>
        <rFont val="Calibri"/>
        <family val="2"/>
        <scheme val="minor"/>
      </rPr>
      <t>.  Planté tous les 50 cm.Ajout d'une ligne de Concombre  en bord de planche. Plante plutôt jolie au départ mais qui a très peu produit. La base a même un peu pourrie (excès d'eau ? car utilisation d'un Gà G plus performant). Viré précocemment.</t>
    </r>
  </si>
  <si>
    <r>
      <t>Sur 4 lignes.</t>
    </r>
    <r>
      <rPr>
        <b/>
        <i/>
        <sz val="11"/>
        <color theme="1"/>
        <rFont val="Calibri"/>
        <family val="2"/>
        <scheme val="minor"/>
      </rPr>
      <t xml:space="preserve"> 1t/h de tourteau de ricin dans la ligne de plantation</t>
    </r>
    <r>
      <rPr>
        <sz val="11"/>
        <color theme="1"/>
        <rFont val="Calibri"/>
        <family val="2"/>
        <scheme val="minor"/>
      </rPr>
      <t>. Montée en graine très rapide certainement due au coup de froid de fin février. Arracher et remplacer par une série de mesclun fin mars.</t>
    </r>
  </si>
  <si>
    <r>
      <t xml:space="preserve">Planté sur 3 lignes. </t>
    </r>
    <r>
      <rPr>
        <b/>
        <i/>
        <sz val="11"/>
        <color theme="1"/>
        <rFont val="Calibri"/>
        <family val="2"/>
        <scheme val="minor"/>
      </rPr>
      <t>2 t/H de tourteau de ricin dans la ligne de plantation</t>
    </r>
    <r>
      <rPr>
        <sz val="11"/>
        <color theme="1"/>
        <rFont val="Calibri"/>
        <family val="2"/>
        <scheme val="minor"/>
      </rPr>
      <t xml:space="preserve">. </t>
    </r>
  </si>
  <si>
    <r>
      <t>Planté sur 2 lignes seulement car les tomates étaient trop envahissantes à côté.</t>
    </r>
    <r>
      <rPr>
        <b/>
        <i/>
        <sz val="11"/>
        <color theme="1"/>
        <rFont val="Calibri"/>
        <family val="2"/>
        <scheme val="minor"/>
      </rPr>
      <t xml:space="preserve"> 2 t/H de tourteau de ricin dans la ligne de plantation</t>
    </r>
    <r>
      <rPr>
        <sz val="11"/>
        <color theme="1"/>
        <rFont val="Calibri"/>
        <family val="2"/>
        <scheme val="minor"/>
      </rPr>
      <t xml:space="preserve">. </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</si>
  <si>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Planté tous les 50 cm.Ajout d'une ligne de Concombre  en bord de planche. Plante plutôt jolie au départ mais qui a très peu produit. La base a même un peu pourrie (excès d'eau ? car utilisation d'un Gà G plus performant). Viré précocemment.</t>
    </r>
  </si>
  <si>
    <r>
      <t xml:space="preserve">Planté sur 3 lignes. </t>
    </r>
    <r>
      <rPr>
        <b/>
        <i/>
        <sz val="11"/>
        <color theme="1"/>
        <rFont val="Calibri"/>
        <family val="2"/>
        <scheme val="minor"/>
      </rPr>
      <t>2 t/H de tourteau de ricin dans la ligne de plantation</t>
    </r>
    <r>
      <rPr>
        <sz val="11"/>
        <color theme="1"/>
        <rFont val="Calibri"/>
        <family val="2"/>
        <scheme val="minor"/>
      </rPr>
      <t>. Plants plutôt bien parti comparé aux autres plus exposés au soleil mais desherbage négligé et peu de récolte au final</t>
    </r>
  </si>
  <si>
    <r>
      <t xml:space="preserve">Sur 4 lignes. </t>
    </r>
    <r>
      <rPr>
        <b/>
        <i/>
        <sz val="11"/>
        <color theme="1"/>
        <rFont val="Calibri"/>
        <family val="2"/>
        <scheme val="minor"/>
      </rPr>
      <t>1t/h de tourteau de ricin dans la ligne de plantation</t>
    </r>
    <r>
      <rPr>
        <sz val="11"/>
        <color theme="1"/>
        <rFont val="Calibri"/>
        <family val="2"/>
        <scheme val="minor"/>
      </rPr>
      <t xml:space="preserve">. Ligne à moitié remplie, complétée par des crucifères japonaises.  Montée en graine du pak choï très rapide certainement due au coup de froid de fin février. Arracher et remplacer par une série de mesclun. </t>
    </r>
  </si>
  <si>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Plantées tous les 70 cm. Tomates bien parties avec une belle végétation mais finalement assez productive car rattrapée par l'ombre dès début septembre et tombées malade très rapidemment. Beauoup plus attaqué par les punaises. </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</si>
  <si>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 Plantées tous les 70 cm. Tomates bien parties avec une belle végétation mais finalement assez productive car rattrapée par l'ombre dès début septembre et tombées malade très rapidemment. Beauoup plus attaqué par les punaises. </t>
    </r>
  </si>
  <si>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Plantées tous les 70 cm. Ajout de concombre Market more intercalé à 70cm. Tomates bien parties avec une belle végétation mais finalement assez productive car rattrapée par l'ombre dès début septembre et tombées malade très rapidemment. Beauoup plus attaqué par les punaises. </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</si>
  <si>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Ajout d'une ligne de Melon en bord de planche. Croissance correcte mais production très moyenne. Tombé malade un peu rapidemment. Quasi rien sur les melons</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</si>
  <si>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.Croissance correcte mais production très moyenne. Tombé malade un peu rapidemment. </t>
    </r>
  </si>
  <si>
    <r>
      <t xml:space="preserve">planté sur 3 lignes. </t>
    </r>
    <r>
      <rPr>
        <b/>
        <i/>
        <sz val="11"/>
        <color theme="1"/>
        <rFont val="Calibri"/>
        <family val="2"/>
        <scheme val="minor"/>
      </rPr>
      <t>2t/h de tourteau de ricin dans la ligne de plantation</t>
    </r>
    <r>
      <rPr>
        <sz val="11"/>
        <color theme="1"/>
        <rFont val="Calibri"/>
        <family val="2"/>
        <scheme val="minor"/>
      </rPr>
      <t xml:space="preserve">. Production ratée car trop exposée au soleil puis envahie par les herbes. </t>
    </r>
  </si>
  <si>
    <r>
      <t xml:space="preserve">Avant plantation, rajout de </t>
    </r>
    <r>
      <rPr>
        <b/>
        <i/>
        <sz val="11"/>
        <color theme="1"/>
        <rFont val="Calibri"/>
        <family val="2"/>
        <scheme val="minor"/>
      </rPr>
      <t>70t/h de compost végétal non incorporé et 10t/h de foin</t>
    </r>
    <r>
      <rPr>
        <sz val="11"/>
        <color theme="1"/>
        <rFont val="Calibri"/>
        <family val="2"/>
        <scheme val="minor"/>
      </rPr>
      <t xml:space="preserve">. Planche à moitié rempli complétée par la deuxième série. </t>
    </r>
  </si>
  <si>
    <r>
      <t>Avant plantation, rajout de</t>
    </r>
    <r>
      <rPr>
        <b/>
        <i/>
        <sz val="11"/>
        <color theme="1"/>
        <rFont val="Calibri"/>
        <family val="2"/>
        <scheme val="minor"/>
      </rPr>
      <t xml:space="preserve"> 70t/h de compost végétal non incorporé et 10t/h de foin</t>
    </r>
    <r>
      <rPr>
        <sz val="11"/>
        <color theme="1"/>
        <rFont val="Calibri"/>
        <family val="2"/>
        <scheme val="minor"/>
      </rPr>
      <t xml:space="preserve">. Croissance très moyenne et tombé rapidemment malade. </t>
    </r>
  </si>
  <si>
    <r>
      <t xml:space="preserve">Avant plantation, rajout de </t>
    </r>
    <r>
      <rPr>
        <b/>
        <i/>
        <sz val="11"/>
        <color theme="1"/>
        <rFont val="Calibri"/>
        <family val="2"/>
        <scheme val="minor"/>
      </rPr>
      <t>70t/h de compost végétal non incorporé et 10t/h de foin</t>
    </r>
    <r>
      <rPr>
        <sz val="11"/>
        <color theme="1"/>
        <rFont val="Calibri"/>
        <family val="2"/>
        <scheme val="minor"/>
      </rPr>
      <t>. Planté tous les 70 cm. Bonne croissance. Mais peu de production au final. Peut-être parcqu'ils ont été plantés plus tard. A essayer en turorant.</t>
    </r>
  </si>
  <si>
    <t>Rendement 2018 :
13€/m²</t>
  </si>
  <si>
    <r>
      <t>Planté à 75cm. Variété :   .</t>
    </r>
    <r>
      <rPr>
        <b/>
        <i/>
        <sz val="11"/>
        <color theme="1"/>
        <rFont val="Calibri"/>
        <family val="2"/>
        <scheme val="minor"/>
      </rPr>
      <t xml:space="preserve"> Ajout de 60T/h de compost végétal puis recouvert de 20T/h de paille</t>
    </r>
    <r>
      <rPr>
        <sz val="11"/>
        <color theme="1"/>
        <rFont val="Calibri"/>
        <family val="2"/>
        <scheme val="minor"/>
      </rPr>
      <t xml:space="preserve">. Très bonne croissance. Dur dur pour le concombre qui prenait un peu l'aspersion voisine et qui est vite tombé malade. Mildiou arrivé un peu tôt car trop à l'ombre et à l'humidité. </t>
    </r>
  </si>
  <si>
    <r>
      <t xml:space="preserve">Planté à 75cm. Variété :   . </t>
    </r>
    <r>
      <rPr>
        <b/>
        <i/>
        <sz val="11"/>
        <color theme="1"/>
        <rFont val="Calibri"/>
        <family val="2"/>
        <scheme val="minor"/>
      </rPr>
      <t>Ajout de 60T/h de compost végétal puis recouvert de 20T/h de paille</t>
    </r>
    <r>
      <rPr>
        <sz val="11"/>
        <color theme="1"/>
        <rFont val="Calibri"/>
        <family val="2"/>
        <scheme val="minor"/>
      </rPr>
      <t xml:space="preserve">. Bonne croissance en étant pas du tout jolie à la plantation. Mildiou arrivé un peu tôt car trop à l'ombre et à l'humidité. </t>
    </r>
  </si>
  <si>
    <r>
      <t>Planté à 75cm. Variété :   .</t>
    </r>
    <r>
      <rPr>
        <b/>
        <i/>
        <sz val="11"/>
        <color theme="1"/>
        <rFont val="Calibri"/>
        <family val="2"/>
        <scheme val="minor"/>
      </rPr>
      <t xml:space="preserve"> Ajout de 60T/h de compost végétal puis recouvert de 20T/h de paille</t>
    </r>
    <r>
      <rPr>
        <sz val="11"/>
        <color theme="1"/>
        <rFont val="Calibri"/>
        <family val="2"/>
        <scheme val="minor"/>
      </rPr>
      <t xml:space="preserve">. Bonne croissance en étant pas du tout jolie à la plantation. Mildiou arrivé un peu tôt car trop à l'ombre et à l'humidité. </t>
    </r>
  </si>
  <si>
    <r>
      <t>Planté à 50cm. Variété : Roma. Ajout de</t>
    </r>
    <r>
      <rPr>
        <b/>
        <i/>
        <sz val="11"/>
        <color theme="1"/>
        <rFont val="Calibri"/>
        <family val="2"/>
        <scheme val="minor"/>
      </rPr>
      <t xml:space="preserve"> 60T/h de compost végétal puis recouvert de 20T/h de paille.</t>
    </r>
    <r>
      <rPr>
        <sz val="11"/>
        <color theme="1"/>
        <rFont val="Calibri"/>
        <family val="2"/>
        <scheme val="minor"/>
      </rPr>
      <t xml:space="preserve"> Croissance très moyenne. Peu de production. Mildiou arrivé un peu tôt car trop à l'ombre et à l'humidité. </t>
    </r>
  </si>
  <si>
    <r>
      <t>Planté à 75cm. Variété : Black cherry, miel du Mexique et Banana.</t>
    </r>
    <r>
      <rPr>
        <b/>
        <i/>
        <sz val="11"/>
        <color theme="1"/>
        <rFont val="Calibri"/>
        <family val="2"/>
        <scheme val="minor"/>
      </rPr>
      <t xml:space="preserve"> Ajout de 60T/h de compost végétal puis recouvert de 20T/h de paille</t>
    </r>
    <r>
      <rPr>
        <sz val="11"/>
        <color theme="1"/>
        <rFont val="Calibri"/>
        <family val="2"/>
        <scheme val="minor"/>
      </rPr>
      <t xml:space="preserve">. Ajout de melon en intercalaire. Bonne croissance des tomates et des melons conjointement. Mildiou arrivé un peu tôt car trop à l'ombre et à l'humidité. </t>
    </r>
  </si>
  <si>
    <t>Rendement 2018 :
32€/m²</t>
  </si>
  <si>
    <r>
      <t>Planté sur 4 lignes.</t>
    </r>
    <r>
      <rPr>
        <b/>
        <i/>
        <sz val="11"/>
        <color theme="1"/>
        <rFont val="Calibri"/>
        <family val="2"/>
        <scheme val="minor"/>
      </rPr>
      <t xml:space="preserve"> 1t/h de tourteau de ricin dans la ligne de plantation</t>
    </r>
    <r>
      <rPr>
        <sz val="11"/>
        <color theme="1"/>
        <rFont val="Calibri"/>
        <family val="2"/>
        <scheme val="minor"/>
      </rPr>
      <t xml:space="preserve">. Bonne pousse et bonne récolte même si montée en graine un peu rapidemment dû à des fortes chaleurs. </t>
    </r>
  </si>
  <si>
    <r>
      <t>Planté sur 4 lignes.</t>
    </r>
    <r>
      <rPr>
        <b/>
        <i/>
        <sz val="11"/>
        <color theme="1"/>
        <rFont val="Calibri"/>
        <family val="2"/>
        <scheme val="minor"/>
      </rPr>
      <t xml:space="preserve"> 1t/h de tourteau de ricin dans la ligne de plantation</t>
    </r>
    <r>
      <rPr>
        <sz val="11"/>
        <color theme="1"/>
        <rFont val="Calibri"/>
        <family val="2"/>
        <scheme val="minor"/>
      </rPr>
      <t xml:space="preserve">. Plantation plus tardive que pour les 8 autres planches et non arrosée à la plantation. Récolte plus tardive et moins abondante. </t>
    </r>
  </si>
  <si>
    <r>
      <t>Planté à 75cm. Variété : Merveille des marchés</t>
    </r>
    <r>
      <rPr>
        <b/>
        <i/>
        <sz val="11"/>
        <color theme="1"/>
        <rFont val="Calibri"/>
        <family val="2"/>
        <scheme val="minor"/>
      </rPr>
      <t>. Ajout de 60T/h de compost végétal puis recouvert de 20T/h de paille</t>
    </r>
    <r>
      <rPr>
        <sz val="11"/>
        <color theme="1"/>
        <rFont val="Calibri"/>
        <family val="2"/>
        <scheme val="minor"/>
      </rPr>
      <t xml:space="preserve">. Dur dur pour le concombre qui prenait un peu l'aspersion voisine et qui est vite tombé malade. </t>
    </r>
  </si>
  <si>
    <r>
      <t xml:space="preserve">Planté à 75cm. </t>
    </r>
    <r>
      <rPr>
        <b/>
        <i/>
        <sz val="11"/>
        <color theme="1"/>
        <rFont val="Calibri"/>
        <family val="2"/>
        <scheme val="minor"/>
      </rPr>
      <t>Ajout de 60T/h de compost végétal puis recouvert de 20T/h de paille</t>
    </r>
    <r>
      <rPr>
        <sz val="11"/>
        <color theme="1"/>
        <rFont val="Calibri"/>
        <family val="2"/>
        <scheme val="minor"/>
      </rPr>
      <t xml:space="preserve">. Bonne croissance en étant pas du tout jolie à la plantation. </t>
    </r>
  </si>
  <si>
    <r>
      <t>Planté à 50cm. Variété : Roma.</t>
    </r>
    <r>
      <rPr>
        <b/>
        <i/>
        <sz val="11"/>
        <color theme="1"/>
        <rFont val="Calibri"/>
        <family val="2"/>
        <scheme val="minor"/>
      </rPr>
      <t xml:space="preserve"> Ajout de 60T/h de compost végétal puis recouvert de 20T/h de paille</t>
    </r>
    <r>
      <rPr>
        <sz val="11"/>
        <color theme="1"/>
        <rFont val="Calibri"/>
        <family val="2"/>
        <scheme val="minor"/>
      </rPr>
      <t xml:space="preserve">. Croissance très moyenne. Peu de production. </t>
    </r>
  </si>
  <si>
    <r>
      <t>Planté à 75cm. Variété : Black cherry, miel du Mexique et Banana.</t>
    </r>
    <r>
      <rPr>
        <b/>
        <i/>
        <sz val="11"/>
        <color theme="1"/>
        <rFont val="Calibri"/>
        <family val="2"/>
        <scheme val="minor"/>
      </rPr>
      <t xml:space="preserve"> Ajout de 60T/h de compost végétal puis recouvert de 20T/h de paille</t>
    </r>
    <r>
      <rPr>
        <sz val="11"/>
        <color theme="1"/>
        <rFont val="Calibri"/>
        <family val="2"/>
        <scheme val="minor"/>
      </rPr>
      <t xml:space="preserve">. Ajout de melon en intercalaire. Bonne croissance des tomates et des melons conjointement. </t>
    </r>
  </si>
  <si>
    <t>arrachage des cultures et couverture avec bâche pendant 1 bon mois.</t>
  </si>
  <si>
    <t>Couverture avec bâche pendant 1 bon mois.</t>
  </si>
  <si>
    <t>GABRIELLE</t>
  </si>
  <si>
    <t>MICHELLE</t>
  </si>
  <si>
    <t>RAPHAELLE</t>
  </si>
  <si>
    <t>mai-sept</t>
  </si>
  <si>
    <t>Globe &amp; Boule d'or</t>
  </si>
  <si>
    <t xml:space="preserve">Oignon 1 </t>
  </si>
  <si>
    <t>Dorée de Parme*5/Simiane*11/Morada*8/lisboa*8</t>
  </si>
  <si>
    <t>60g</t>
  </si>
  <si>
    <t>20g</t>
  </si>
  <si>
    <t>8g</t>
  </si>
  <si>
    <t>32g</t>
  </si>
  <si>
    <t>7g</t>
  </si>
  <si>
    <t>Carmen*3/Cressonette*3/Baujolaise*1</t>
  </si>
  <si>
    <t>Mixte salade</t>
  </si>
  <si>
    <t xml:space="preserve">Matador  </t>
  </si>
  <si>
    <t>14g</t>
  </si>
  <si>
    <t>1g</t>
  </si>
  <si>
    <t>Petit pois</t>
  </si>
  <si>
    <t>Retrait bâche occultation</t>
  </si>
  <si>
    <t>Paille + Occultation</t>
  </si>
  <si>
    <t>Peu récolté car fin de saison et gardé pour consommation perso.</t>
  </si>
  <si>
    <t>Rendement 2018 :
26 €/m²</t>
  </si>
  <si>
    <t xml:space="preserve">Petit Pois 1 </t>
  </si>
  <si>
    <t>1kg</t>
  </si>
  <si>
    <t>Commun</t>
  </si>
  <si>
    <t>25g</t>
  </si>
  <si>
    <t>Cruci jap</t>
  </si>
  <si>
    <t xml:space="preserve">Maxim </t>
  </si>
  <si>
    <t>Chiggia/Cylindra/Detroit</t>
  </si>
  <si>
    <t>Michelle Me-Ve</t>
  </si>
  <si>
    <t xml:space="preserve"> Eiszapfen Blanc/Raxe/national</t>
  </si>
  <si>
    <t>30g</t>
  </si>
  <si>
    <t>Radis 1   (Eiszapfen Blanc)</t>
  </si>
  <si>
    <t>Radis 1 (Raxe et  national 2)</t>
  </si>
  <si>
    <t>Gabrielle Ne-Ur-Pl</t>
  </si>
  <si>
    <t>Gabrielle Me-Ve-Te-Sa</t>
  </si>
  <si>
    <t>Gabrielle Sa/ Michelle Te-Ma</t>
  </si>
  <si>
    <t>Epinard 1/2 (Verdil et Matador)</t>
  </si>
  <si>
    <t>Epinard 1 (Verdil)</t>
  </si>
  <si>
    <r>
      <t xml:space="preserve">Plantés sur 4 lignes. </t>
    </r>
    <r>
      <rPr>
        <b/>
        <i/>
        <sz val="11"/>
        <color theme="1"/>
        <rFont val="Calibri"/>
        <family val="2"/>
        <scheme val="minor"/>
      </rPr>
      <t>Ajout de 10t/h de fumier de cheval composté + 20t/h de compost végétal</t>
    </r>
  </si>
  <si>
    <t>Epinard 2 (Matador)</t>
  </si>
  <si>
    <t>Epinard 1/2</t>
  </si>
  <si>
    <t>mars-mai</t>
  </si>
  <si>
    <t>Mai-juin</t>
  </si>
  <si>
    <t>Juillet/Dec</t>
  </si>
  <si>
    <t>40g</t>
  </si>
  <si>
    <t>Delokatess</t>
  </si>
  <si>
    <t>Carmen*3/Baujolaise*1/Cressonette*1</t>
  </si>
  <si>
    <t>EV Mixte Maraîcher</t>
  </si>
  <si>
    <t>Mesclun 1 (crucifère)</t>
  </si>
  <si>
    <t>Mâche/Mesclun 1 (Salade)</t>
  </si>
  <si>
    <r>
      <t xml:space="preserve">Planté sur 7 lignes. </t>
    </r>
    <r>
      <rPr>
        <b/>
        <i/>
        <sz val="11"/>
        <color theme="1"/>
        <rFont val="Calibri"/>
        <family val="2"/>
        <scheme val="minor"/>
      </rPr>
      <t xml:space="preserve">Ajout de 10t/h de fumier de cheval composté + 20t/h de compost végétal. </t>
    </r>
    <r>
      <rPr>
        <i/>
        <sz val="11"/>
        <color theme="1"/>
        <rFont val="Calibri"/>
        <family val="2"/>
        <scheme val="minor"/>
      </rPr>
      <t>Planche complétée avec salade de mesclun 1</t>
    </r>
  </si>
  <si>
    <t>Gabrielle Ju/ Michelle Ju</t>
  </si>
  <si>
    <t>Michelle Ma</t>
  </si>
  <si>
    <t>Raphaëlle Te-Ma / Gemaux Ne</t>
  </si>
  <si>
    <t>Raxe/Géant de sicile</t>
  </si>
  <si>
    <t>Raphahëll Me-Ve</t>
  </si>
  <si>
    <r>
      <t xml:space="preserve">Semé sur 13 lignes. </t>
    </r>
    <r>
      <rPr>
        <b/>
        <i/>
        <sz val="11"/>
        <color theme="1"/>
        <rFont val="Calibri"/>
        <family val="2"/>
        <scheme val="minor"/>
      </rPr>
      <t>Ajout de 10t/h de fumier de cheval composté</t>
    </r>
  </si>
  <si>
    <t>Radis 2   (Raxe)</t>
  </si>
  <si>
    <t>Radis 2   (Géant de Sicile)</t>
  </si>
  <si>
    <r>
      <t xml:space="preserve">Planté sur 3 lignes. </t>
    </r>
    <r>
      <rPr>
        <b/>
        <i/>
        <sz val="11"/>
        <color theme="1"/>
        <rFont val="Calibri"/>
        <family val="2"/>
        <scheme val="minor"/>
      </rPr>
      <t>Ajout de 10t/h de fumier de cheval composté + 20t/h de compost végétal</t>
    </r>
  </si>
  <si>
    <t>Touchon*3/Nantaise*1</t>
  </si>
  <si>
    <t>80g</t>
  </si>
  <si>
    <t>Carotte 1  (Touchon)</t>
  </si>
  <si>
    <t>Carotte 1  (Nantaise 2)</t>
  </si>
  <si>
    <t>Salade 1 (Baujolaise)</t>
  </si>
  <si>
    <t xml:space="preserve">Plantés sur 4 lignes. </t>
  </si>
  <si>
    <t>Mel. Asiat 1</t>
  </si>
  <si>
    <t>Mel. Asiat 2</t>
  </si>
  <si>
    <t>Mâche 1/Mesclun1</t>
  </si>
  <si>
    <t>Mel. Asiat. 1</t>
  </si>
  <si>
    <t>Carde Blanche*7 / Poirée Couleur *2</t>
  </si>
  <si>
    <t>Mel. Asiat. 2</t>
  </si>
  <si>
    <r>
      <t xml:space="preserve">Planté sur 3 lignes. </t>
    </r>
    <r>
      <rPr>
        <b/>
        <i/>
        <sz val="11"/>
        <color theme="1"/>
        <rFont val="Calibri"/>
        <family val="2"/>
        <scheme val="minor"/>
      </rPr>
      <t>Ajout de 20t/h de fumier de cheval composté + 20t/h de compost végétal</t>
    </r>
  </si>
  <si>
    <r>
      <t xml:space="preserve">Planté sur 7 lignes. </t>
    </r>
    <r>
      <rPr>
        <b/>
        <i/>
        <sz val="11"/>
        <color theme="1"/>
        <rFont val="Calibri"/>
        <family val="2"/>
        <scheme val="minor"/>
      </rPr>
      <t>Ajout de 20t/h de fumier de cheval composté + 20t/h de compost végétal</t>
    </r>
  </si>
  <si>
    <t>Capricorne Ve-Te</t>
  </si>
  <si>
    <t>Mel.Asiat. 2</t>
  </si>
  <si>
    <t>EV (Mélange maraîcher)</t>
  </si>
  <si>
    <t>Belier Sa-Ju-Ne-Ur-Pl</t>
  </si>
  <si>
    <t>Salade 1 (Cressonnette)</t>
  </si>
  <si>
    <t>Mâche 3/Epianrd 3</t>
  </si>
  <si>
    <t>Sagittaire Sa-Ur</t>
  </si>
  <si>
    <t>Sagittaire Ju</t>
  </si>
  <si>
    <t>Mâche 3/Epinard 3 (Verdil)</t>
  </si>
  <si>
    <t>Perso/Votlz</t>
  </si>
  <si>
    <t>Doux du Mexique (perso)</t>
  </si>
  <si>
    <t>Belier Me-Ve/ Capricorne Ma-Ju</t>
  </si>
  <si>
    <r>
      <t>Plantés sur 3 lignes.</t>
    </r>
    <r>
      <rPr>
        <b/>
        <i/>
        <sz val="11"/>
        <color theme="1"/>
        <rFont val="Calibri"/>
        <family val="2"/>
        <scheme val="minor"/>
      </rPr>
      <t xml:space="preserve"> Ajout de 10t/h de fumier de cheval composté</t>
    </r>
    <r>
      <rPr>
        <sz val="11"/>
        <color theme="1"/>
        <rFont val="Calibri"/>
        <family val="2"/>
        <scheme val="minor"/>
      </rPr>
      <t xml:space="preserve"> avant plantation. </t>
    </r>
  </si>
  <si>
    <t>Betterave 1 (Cylindra)</t>
  </si>
  <si>
    <t>Betterave 1 (Chioggia)</t>
  </si>
  <si>
    <t>Mesclun 2 Sal.</t>
  </si>
  <si>
    <t>Poisson Me-Ve-Te-Ma</t>
  </si>
  <si>
    <t>Persil 1 (Commun)</t>
  </si>
  <si>
    <t>Cébette blanc</t>
  </si>
  <si>
    <t>Cébette Rouge</t>
  </si>
  <si>
    <t>Mesclun 4 Sal.</t>
  </si>
  <si>
    <t>Taureau Me-Ve-Te-Ma-Ju-Sa-Ne-Ur-Pl</t>
  </si>
  <si>
    <t>3 ou 4</t>
  </si>
  <si>
    <t>10 ou 15</t>
  </si>
  <si>
    <t>Oignon Cébette (Blanc de Lisboa)</t>
  </si>
  <si>
    <t>Oignon Cébette (Simiane)</t>
  </si>
  <si>
    <t>Oignon Cébette (Blanc de Lisboa / Simiane)</t>
  </si>
  <si>
    <t>Oignon Jaune (Dorée de Parme)</t>
  </si>
  <si>
    <t>Oignon Rouge (Amposta)</t>
  </si>
  <si>
    <t>Cébette blanc/rouge</t>
  </si>
  <si>
    <t>Oignon Rouge</t>
  </si>
  <si>
    <t>Oignon Jaune</t>
  </si>
  <si>
    <t>Mesclun 6 (sal.)</t>
  </si>
  <si>
    <t>Balance Me-Ve-Te-Ma-Ju-Sa-Ne-Ur-Pl</t>
  </si>
  <si>
    <t>28kg</t>
  </si>
  <si>
    <t>Mesclun 8 Sal.</t>
  </si>
  <si>
    <t>Mesclun 9 Sal.</t>
  </si>
  <si>
    <t>Mesclun 10 Sal.</t>
  </si>
  <si>
    <t>Mesclun 11 Sal.</t>
  </si>
  <si>
    <t>Mel. Asiat. 3</t>
  </si>
  <si>
    <t>Mel. Asiat. 4</t>
  </si>
  <si>
    <t>Mel. Asiat. 5</t>
  </si>
  <si>
    <t>Mel. Asiat. 6</t>
  </si>
  <si>
    <t>Mel. Asiat. 7</t>
  </si>
  <si>
    <t>Mel. Asiat. 8</t>
  </si>
  <si>
    <t>Mel. Asiat. 9</t>
  </si>
  <si>
    <t>Mel. Asiat. 10</t>
  </si>
  <si>
    <t>Mesclun 13 Sal.</t>
  </si>
  <si>
    <t>Mesclun 14 Sal.</t>
  </si>
  <si>
    <t>Mel. Asiat. 11</t>
  </si>
  <si>
    <t>Mel. Asiat. 12</t>
  </si>
  <si>
    <t>PdT (Margot)</t>
  </si>
  <si>
    <t>PdT (Allians/Margot)</t>
  </si>
  <si>
    <t>Poisson Sa-Ne-Ur-Pl</t>
  </si>
  <si>
    <t>Poisson Ju</t>
  </si>
  <si>
    <r>
      <t xml:space="preserve">Planté sur 3 lignes. </t>
    </r>
    <r>
      <rPr>
        <b/>
        <i/>
        <sz val="11"/>
        <color theme="1"/>
        <rFont val="Calibri"/>
        <family val="2"/>
        <scheme val="minor"/>
      </rPr>
      <t>Ajout de 10t/h de fumier de cheval et 20t/h de Compost végétal</t>
    </r>
    <r>
      <rPr>
        <sz val="11"/>
        <color theme="1"/>
        <rFont val="Calibri"/>
        <family val="2"/>
        <scheme val="minor"/>
      </rPr>
      <t xml:space="preserve"> avant plantation. </t>
    </r>
  </si>
  <si>
    <t>Blette (Couleur)</t>
  </si>
  <si>
    <t>Salade 2 (Carmen)</t>
  </si>
  <si>
    <t>Salade 2 (Baujolaise)</t>
  </si>
  <si>
    <t>Raphael Ju</t>
  </si>
  <si>
    <t>Géant de Sicile</t>
  </si>
  <si>
    <t>15g</t>
  </si>
  <si>
    <t>Mel. Asiat.</t>
  </si>
  <si>
    <t>Capricorne Sa/ Raphaelle Sa</t>
  </si>
  <si>
    <t>Coriandre/Salade</t>
  </si>
  <si>
    <t>Raphaël Ne-Ur-Pl / Gemeau Pl</t>
  </si>
  <si>
    <t>Gemeaux Ur-Pl</t>
  </si>
  <si>
    <t>Bélier Te</t>
  </si>
  <si>
    <t>Plantés sur 4 lignes. Planche complétée avec un peu de betterave et un peu de salade mesclun</t>
  </si>
  <si>
    <r>
      <t>Plantés sur 7 lignes.</t>
    </r>
    <r>
      <rPr>
        <b/>
        <i/>
        <sz val="11"/>
        <color theme="1"/>
        <rFont val="Calibri"/>
        <family val="2"/>
        <scheme val="minor"/>
      </rPr>
      <t xml:space="preserve"> Ajout de 10t/h de fumier de cheval composté</t>
    </r>
    <r>
      <rPr>
        <sz val="11"/>
        <color theme="1"/>
        <rFont val="Calibri"/>
        <family val="2"/>
        <scheme val="minor"/>
      </rPr>
      <t xml:space="preserve"> avant plantation. </t>
    </r>
  </si>
  <si>
    <t xml:space="preserve">Coriandre </t>
  </si>
  <si>
    <t>Radis 3 (Géant de Sicile)</t>
  </si>
  <si>
    <t xml:space="preserve">Belier Ma </t>
  </si>
  <si>
    <t>Capricorne Me</t>
  </si>
  <si>
    <t>Sagittaire Pl</t>
  </si>
  <si>
    <r>
      <t xml:space="preserve">Planté sur 7 lignes. </t>
    </r>
    <r>
      <rPr>
        <b/>
        <i/>
        <sz val="11"/>
        <color theme="1"/>
        <rFont val="Calibri"/>
        <family val="2"/>
        <scheme val="minor"/>
      </rPr>
      <t>Ajout de 20t/h de fumier de cheval composté</t>
    </r>
  </si>
  <si>
    <t xml:space="preserve">Courge  </t>
  </si>
  <si>
    <r>
      <t xml:space="preserve">Plantés sur 3 lignes. </t>
    </r>
    <r>
      <rPr>
        <b/>
        <i/>
        <sz val="11"/>
        <color theme="1"/>
        <rFont val="Calibri"/>
        <family val="2"/>
        <scheme val="minor"/>
      </rPr>
      <t xml:space="preserve">Ajout de 10t/h de fumier de cheval composté + 20t/h de compost végétal. </t>
    </r>
    <r>
      <rPr>
        <sz val="11"/>
        <color theme="1"/>
        <rFont val="Calibri"/>
        <family val="2"/>
        <scheme val="minor"/>
      </rPr>
      <t>Elles sont sorties un peu moins d'un mois après plantation.</t>
    </r>
  </si>
  <si>
    <r>
      <t xml:space="preserve">Plantés sur 2 lignes. </t>
    </r>
    <r>
      <rPr>
        <b/>
        <i/>
        <sz val="11"/>
        <color theme="1"/>
        <rFont val="Calibri"/>
        <family val="2"/>
        <scheme val="minor"/>
      </rPr>
      <t xml:space="preserve">Ajout de 10t/h de fumier de cheval composté + 20t/h de compost végétal. </t>
    </r>
    <r>
      <rPr>
        <sz val="11"/>
        <color theme="1"/>
        <rFont val="Calibri"/>
        <family val="2"/>
        <scheme val="minor"/>
      </rPr>
      <t>Elles sont sorties un peu moins d'un mois après plantation.</t>
    </r>
  </si>
  <si>
    <r>
      <t xml:space="preserve">Semé sur 13 lignes (7 lignes de raxe et 6 lignes de national) </t>
    </r>
    <r>
      <rPr>
        <b/>
        <i/>
        <sz val="11"/>
        <color theme="1"/>
        <rFont val="Calibri"/>
        <family val="2"/>
        <scheme val="minor"/>
      </rPr>
      <t xml:space="preserve">Ajout de 10t/h de fumier de cheval composté + 20t/h de compost végétal. </t>
    </r>
    <r>
      <rPr>
        <sz val="11"/>
        <color theme="1"/>
        <rFont val="Calibri"/>
        <family val="2"/>
        <scheme val="minor"/>
      </rPr>
      <t>Production correcte mais laisser tomber les "nationale". Grosses fanes et radis plus piquant.</t>
    </r>
  </si>
  <si>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Epinard plus tardif que le Verdil qui est plus mastoc et qui s'étale plus. Peut-être plus à faire en hiver.</t>
    </r>
  </si>
  <si>
    <r>
      <t xml:space="preserve">Plantés sur 4 lignes. </t>
    </r>
    <r>
      <rPr>
        <b/>
        <i/>
        <sz val="11"/>
        <color theme="1"/>
        <rFont val="Calibri"/>
        <family val="2"/>
        <scheme val="minor"/>
      </rPr>
      <t>Ajout de 10t/h de fumier de cheval composté + 20t/h de compost végétal.</t>
    </r>
    <r>
      <rPr>
        <sz val="11"/>
        <color theme="1"/>
        <rFont val="Calibri"/>
        <family val="2"/>
        <scheme val="minor"/>
      </rPr>
      <t xml:space="preserve"> Bonne culture, bonne récolte; la cresonnette est la première à monter à graine. </t>
    </r>
  </si>
  <si>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Bonne production, rien à dire.</t>
    </r>
  </si>
  <si>
    <r>
      <t xml:space="preserve">Planté sur 7 lignes. </t>
    </r>
    <r>
      <rPr>
        <b/>
        <i/>
        <sz val="11"/>
        <color theme="1"/>
        <rFont val="Calibri"/>
        <family val="2"/>
        <scheme val="minor"/>
      </rPr>
      <t xml:space="preserve">Ajout de 10t/h de fumier de cheval composté. </t>
    </r>
    <r>
      <rPr>
        <sz val="11"/>
        <color theme="1"/>
        <rFont val="Calibri"/>
        <family val="2"/>
        <scheme val="minor"/>
      </rPr>
      <t>Très belle production, les mâche ont le temps de bien pousser côté ombre.</t>
    </r>
  </si>
  <si>
    <t>Gémeau Ma</t>
  </si>
  <si>
    <t>Michelle Sa-Ne-Ur-Pl/Gemeau Sa-Ne/Sagittaire Ne-Ur</t>
  </si>
  <si>
    <t>Gémeau Ve</t>
  </si>
  <si>
    <r>
      <t xml:space="preserve">Planté sur 7 lignes/ Complété avec mesclun. </t>
    </r>
    <r>
      <rPr>
        <b/>
        <i/>
        <sz val="11"/>
        <color theme="1"/>
        <rFont val="Calibri"/>
        <family val="2"/>
        <scheme val="minor"/>
      </rPr>
      <t>Ajout de 10t/h de fumier de cheval composté</t>
    </r>
  </si>
  <si>
    <t>Mesclun 6/Mel. Asiat 5</t>
  </si>
  <si>
    <t xml:space="preserve">Semé sur 4 lignes pour aillet. Bon calibre et bonne production. A refaire avec cet écartement. </t>
  </si>
  <si>
    <r>
      <t xml:space="preserve">Planté sur 7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Production correcte mais a relativement peu grossi en raison de l'exposition importante au soleil. </t>
    </r>
  </si>
  <si>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Bonne production mais montée à graine dès la deuxième coupe. </t>
    </r>
  </si>
  <si>
    <r>
      <t xml:space="preserve">Semé sur 13 lignes. </t>
    </r>
    <r>
      <rPr>
        <b/>
        <i/>
        <sz val="11"/>
        <color theme="1"/>
        <rFont val="Calibri"/>
        <family val="2"/>
        <scheme val="minor"/>
      </rPr>
      <t xml:space="preserve">Ajout de 10t/h de fumier de cheval composté + 20t/h de compost végétal. </t>
    </r>
    <r>
      <rPr>
        <sz val="11"/>
        <color theme="1"/>
        <rFont val="Calibri"/>
        <family val="2"/>
        <scheme val="minor"/>
      </rPr>
      <t>Très bonne production, radis qui poussent rapidemment avec très peu de piquant.A refaire sans pb.</t>
    </r>
  </si>
  <si>
    <r>
      <t xml:space="preserve">Planté sur 7 lignes. </t>
    </r>
    <r>
      <rPr>
        <b/>
        <i/>
        <sz val="11"/>
        <color theme="1"/>
        <rFont val="Calibri"/>
        <family val="2"/>
        <scheme val="minor"/>
      </rPr>
      <t>Ajout de 10t/h de fumier de cheval composté.</t>
    </r>
    <r>
      <rPr>
        <sz val="11"/>
        <color theme="1"/>
        <rFont val="Calibri"/>
        <family val="2"/>
        <scheme val="minor"/>
      </rPr>
      <t xml:space="preserve"> Très belle production, les mâche ont le temps de bien pousser côté ombre.</t>
    </r>
  </si>
  <si>
    <r>
      <t xml:space="preserve">Semé sur 13 lignes. </t>
    </r>
    <r>
      <rPr>
        <b/>
        <i/>
        <sz val="11"/>
        <color theme="1"/>
        <rFont val="Calibri"/>
        <family val="2"/>
        <scheme val="minor"/>
      </rPr>
      <t xml:space="preserve">Ajout de 10t/h de fumier de cheval composté. </t>
    </r>
    <r>
      <rPr>
        <sz val="11"/>
        <color theme="1"/>
        <rFont val="Calibri"/>
        <family val="2"/>
        <scheme val="minor"/>
      </rPr>
      <t xml:space="preserve">Un peu plus précoce que le Geant de Sicile et plus jolie. Meilleur production. </t>
    </r>
  </si>
  <si>
    <t>Gémeau Me-Ve</t>
  </si>
  <si>
    <t>Gémeau Ve-Te</t>
  </si>
  <si>
    <t>Concombre 1</t>
  </si>
  <si>
    <t>Scorpion Sa</t>
  </si>
  <si>
    <r>
      <t xml:space="preserve">Planté sur 7 lignes. </t>
    </r>
    <r>
      <rPr>
        <b/>
        <i/>
        <sz val="11"/>
        <color theme="1"/>
        <rFont val="Calibri"/>
        <family val="2"/>
        <scheme val="minor"/>
      </rPr>
      <t>10t/h de fumier de cheval avant plantation.</t>
    </r>
  </si>
  <si>
    <r>
      <t xml:space="preserve">Planté sur 4 lignes. </t>
    </r>
    <r>
      <rPr>
        <b/>
        <i/>
        <sz val="11"/>
        <color theme="1"/>
        <rFont val="Calibri"/>
        <family val="2"/>
        <scheme val="minor"/>
      </rPr>
      <t xml:space="preserve">Ajout de 10t/h de fumier de cheval composté + 20t/h de compost végétal. </t>
    </r>
    <r>
      <rPr>
        <sz val="11"/>
        <color theme="1"/>
        <rFont val="Calibri"/>
        <family val="2"/>
        <scheme val="minor"/>
      </rPr>
      <t>Matador un peu plus tardif mais résiste mieux à la montaison</t>
    </r>
  </si>
  <si>
    <r>
      <t xml:space="preserve">Planté sur 3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Bonne production. A refaire sur 3 lignes, plus facile à l'entretien et bon calibre. Volume de production identique sur 3 planches cette année qeu sur 4 planches l'année passée. </t>
    </r>
  </si>
  <si>
    <r>
      <t xml:space="preserve">Planté sur 3 lignes. </t>
    </r>
    <r>
      <rPr>
        <b/>
        <i/>
        <sz val="11"/>
        <color theme="1"/>
        <rFont val="Calibri"/>
        <family val="2"/>
        <scheme val="minor"/>
      </rPr>
      <t>Ajout de 10t/h de fumier de cheval composté + 20t/h de compost végétal.B</t>
    </r>
    <r>
      <rPr>
        <sz val="11"/>
        <color theme="1"/>
        <rFont val="Calibri"/>
        <family val="2"/>
        <scheme val="minor"/>
      </rPr>
      <t xml:space="preserve">onne production. A refaire sur 3 lignes, plus facile à l'entretien et bon calibre. Volume de production identique sur 3 planches cette année qeu sur 4 planches l'année passée. </t>
    </r>
  </si>
  <si>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Epinard plus tardif que le Verdil qui est plus mastoc et qui s'étale plus. Peut-être plus à faire en hiver. Par contre, montaison un peu plus tardive.</t>
    </r>
  </si>
  <si>
    <r>
      <t xml:space="preserve">Semé sur 13 lignes. </t>
    </r>
    <r>
      <rPr>
        <b/>
        <i/>
        <sz val="11"/>
        <color theme="1"/>
        <rFont val="Calibri"/>
        <family val="2"/>
        <scheme val="minor"/>
      </rPr>
      <t>Ajout de 10t/h de fumier de cheval composté. Se comporte un peu moins bien que le raxe.</t>
    </r>
    <r>
      <rPr>
        <sz val="11"/>
        <color theme="1"/>
        <rFont val="Calibri"/>
        <family val="2"/>
        <scheme val="minor"/>
      </rPr>
      <t xml:space="preserve"> Moins bon calibre et semble plus rapide à la montaison. </t>
    </r>
  </si>
  <si>
    <r>
      <t xml:space="preserve">Planté sur 7 lignes. </t>
    </r>
    <r>
      <rPr>
        <b/>
        <i/>
        <sz val="11"/>
        <color theme="1"/>
        <rFont val="Calibri"/>
        <family val="2"/>
        <scheme val="minor"/>
      </rPr>
      <t xml:space="preserve">Ajout de 10t/h de fumier de cheval composté . </t>
    </r>
    <r>
      <rPr>
        <sz val="11"/>
        <color theme="1"/>
        <rFont val="Calibri"/>
        <family val="2"/>
        <scheme val="minor"/>
      </rPr>
      <t xml:space="preserve">Peut-être la planche la mieux réussi du printemps. </t>
    </r>
  </si>
  <si>
    <r>
      <t xml:space="preserve">Plantés sur 4 lignes. </t>
    </r>
    <r>
      <rPr>
        <b/>
        <i/>
        <sz val="11"/>
        <color theme="1"/>
        <rFont val="Calibri"/>
        <family val="2"/>
        <scheme val="minor"/>
      </rPr>
      <t xml:space="preserve">Ajout de 10t/h de fumier de cheval composté. </t>
    </r>
    <r>
      <rPr>
        <sz val="11"/>
        <color theme="1"/>
        <rFont val="Calibri"/>
        <family val="2"/>
        <scheme val="minor"/>
      </rPr>
      <t xml:space="preserve">Production correcte mais un peu plus tardive que les autres séries. </t>
    </r>
  </si>
  <si>
    <r>
      <t xml:space="preserve">Plantés sur 4 lignes. </t>
    </r>
    <r>
      <rPr>
        <b/>
        <i/>
        <sz val="11"/>
        <color theme="1"/>
        <rFont val="Calibri"/>
        <family val="2"/>
        <scheme val="minor"/>
      </rPr>
      <t>Ajout de 10t/h de fumier de cheval composté + 20t/h de compost végétal.</t>
    </r>
    <r>
      <rPr>
        <sz val="11"/>
        <color theme="1"/>
        <rFont val="Calibri"/>
        <family val="2"/>
        <scheme val="minor"/>
      </rPr>
      <t xml:space="preserve"> Production correcte mais plus tardive et montaison rapide. </t>
    </r>
  </si>
  <si>
    <t>Mesclun 7 (sal.)</t>
  </si>
  <si>
    <t>Mai-juillet</t>
  </si>
  <si>
    <t>juillet-nov</t>
  </si>
  <si>
    <t>juillet-oct</t>
  </si>
  <si>
    <t>Août-Nov</t>
  </si>
  <si>
    <t>mars-juillet</t>
  </si>
  <si>
    <t>juillet-Sept.</t>
  </si>
  <si>
    <t>juillet-Nov</t>
  </si>
  <si>
    <t>juillet-Oct</t>
  </si>
  <si>
    <t>Fev-juin</t>
  </si>
  <si>
    <t>Fev-juilet</t>
  </si>
  <si>
    <t>Juillet-Sept</t>
  </si>
  <si>
    <t>Aoüt-Oct</t>
  </si>
  <si>
    <t>Aoüt-Dec</t>
  </si>
  <si>
    <t>Sept-Nov</t>
  </si>
  <si>
    <t>Aoüt-Nov</t>
  </si>
  <si>
    <t>Fev-juillet</t>
  </si>
  <si>
    <t>Juin-Août</t>
  </si>
  <si>
    <t>Green zebra</t>
  </si>
  <si>
    <t>Ananas</t>
  </si>
  <si>
    <t>Cœur de Bœuf</t>
  </si>
  <si>
    <t xml:space="preserve">Rose de Bern  </t>
  </si>
  <si>
    <t>Merveille de Marché</t>
  </si>
  <si>
    <t>Tomate Cerise</t>
  </si>
  <si>
    <t>Black Cherry/ Raisin vert</t>
  </si>
  <si>
    <t>PA*99</t>
  </si>
  <si>
    <t>PA*100</t>
  </si>
  <si>
    <t>PA*101</t>
  </si>
  <si>
    <t>PA*102</t>
  </si>
  <si>
    <t>PA*103</t>
  </si>
  <si>
    <t>Tomate /Cœur de bœuf</t>
  </si>
  <si>
    <t>Tomate / Green Zebra</t>
  </si>
  <si>
    <t>Tomate Ananas</t>
  </si>
  <si>
    <t>Tomate/ Merveille</t>
  </si>
  <si>
    <t>Tomate Green Zebra</t>
  </si>
  <si>
    <t>Mar-Mai</t>
  </si>
  <si>
    <t>Juin-Nov</t>
  </si>
  <si>
    <t>Juin-Sept</t>
  </si>
  <si>
    <t>Mai-Nov</t>
  </si>
  <si>
    <t>Août-Oct</t>
  </si>
  <si>
    <t>Avril-mai</t>
  </si>
  <si>
    <t>Mini champ</t>
  </si>
  <si>
    <t>Sugar Baby</t>
  </si>
  <si>
    <t>Scorpion Ju</t>
  </si>
  <si>
    <t>Gabrielle Me-Ma/ Michelle Me-Ma-Ne</t>
  </si>
  <si>
    <t>Gabrielle Ve-Ne/ Michelle Ve</t>
  </si>
  <si>
    <t>Gabrielle Te-Ur/ Michelle Te-Ur</t>
  </si>
  <si>
    <t>Gabrielle Sa/ Michelle Sa</t>
  </si>
  <si>
    <t>Gabrielle Pl/ Michelle Pl</t>
  </si>
  <si>
    <t>Tomates Ancienne (Cœur de Bœuf)</t>
  </si>
  <si>
    <t>Tomates Ancienne (Green Zebra)</t>
  </si>
  <si>
    <t>Tomates Ancienne (Ananas)</t>
  </si>
  <si>
    <t>Tomates Ancienne (Rose de Bern)</t>
  </si>
  <si>
    <t>Tomates Ancienne (Merveille des marchés)</t>
  </si>
  <si>
    <t>Tomates Cerises (Black Cherry et raisin vert)</t>
  </si>
  <si>
    <t>Courgette jaune 1 (Gold rush perso)</t>
  </si>
  <si>
    <t>Mesclun 5 Sal.</t>
  </si>
  <si>
    <t xml:space="preserve">Scorpion Ne </t>
  </si>
  <si>
    <t>Courgette 4/Verte</t>
  </si>
  <si>
    <t>Haricot vert 1</t>
  </si>
  <si>
    <t>Capricorne Ur-Pl</t>
  </si>
  <si>
    <t>Gautier</t>
  </si>
  <si>
    <t>400g</t>
  </si>
  <si>
    <t>Scorpion Ur</t>
  </si>
  <si>
    <t>Scorpion Pl</t>
  </si>
  <si>
    <t>Tomates Ancienne (Cœur de Boeuf)</t>
  </si>
  <si>
    <t>Raphaelle Me-Ve-Te</t>
  </si>
  <si>
    <t>Concombre 2</t>
  </si>
  <si>
    <t>Le généreux</t>
  </si>
  <si>
    <t>Godet de 8</t>
  </si>
  <si>
    <t>Mesclun 12 Sal.</t>
  </si>
  <si>
    <t>Verseau Pl</t>
  </si>
  <si>
    <t>Verseau Ur</t>
  </si>
  <si>
    <t>Tomate/ Rose</t>
  </si>
  <si>
    <t>Courgette 1/2</t>
  </si>
  <si>
    <t>Butternut</t>
  </si>
  <si>
    <t>Capricorne Sa-Ne</t>
  </si>
  <si>
    <t>Cébettes 2</t>
  </si>
  <si>
    <t>Amposta*5/Simiane*2/Gros blanc*3</t>
  </si>
  <si>
    <t>Touchon/Nantaise</t>
  </si>
  <si>
    <t>Aubergine Ronde</t>
  </si>
  <si>
    <t>Aubergine Barbentane</t>
  </si>
  <si>
    <t>Aubergine Brbentane</t>
  </si>
  <si>
    <t>Carotte 2  (Touchon)</t>
  </si>
  <si>
    <t xml:space="preserve">Semé sur 7 lignes. </t>
  </si>
  <si>
    <t>Carotte 2  (Nantaise)</t>
  </si>
  <si>
    <t>Ail/Aillet</t>
  </si>
  <si>
    <t>Aubergine (Ronde de Valence)</t>
  </si>
  <si>
    <r>
      <t xml:space="preserve">Plantés sur 7 lignes. </t>
    </r>
    <r>
      <rPr>
        <b/>
        <i/>
        <sz val="11"/>
        <color theme="1"/>
        <rFont val="Calibri"/>
        <family val="2"/>
        <scheme val="minor"/>
      </rPr>
      <t xml:space="preserve">Ajout de 10t/h de fumier de cheval composté. Producion correcte même si montaison assez rapide. </t>
    </r>
  </si>
  <si>
    <t>Courgette jaune 1 (Gold rush perso)/ Courgette jaune 2 (GR Essembio)</t>
  </si>
  <si>
    <t xml:space="preserve"> Courgette jaune 2 (Gold Rush Essembio)</t>
  </si>
  <si>
    <r>
      <t xml:space="preserve">Planté sur 7 lignes. </t>
    </r>
    <r>
      <rPr>
        <b/>
        <i/>
        <sz val="11"/>
        <color theme="1"/>
        <rFont val="Calibri"/>
        <family val="2"/>
        <scheme val="minor"/>
      </rPr>
      <t>Ajout de 20t/h de fumier de cheval composté + 20t/h de compost végétal.</t>
    </r>
    <r>
      <rPr>
        <sz val="11"/>
        <color theme="1"/>
        <rFont val="Calibri"/>
        <family val="2"/>
        <scheme val="minor"/>
      </rPr>
      <t xml:space="preserve"> Pas de soucis particulier, bonne production</t>
    </r>
  </si>
  <si>
    <t>Belier Ma-Ju-Sa</t>
  </si>
  <si>
    <t>Raphaelle Te-Ma-Ju</t>
  </si>
  <si>
    <t>Gemeau Ju-Sa-Ne</t>
  </si>
  <si>
    <t>Raphaelle Sa-Ne</t>
  </si>
  <si>
    <t>Raphaelle Ur-Pl</t>
  </si>
  <si>
    <t>Haricot vert 2</t>
  </si>
  <si>
    <t>Haricot vert 3</t>
  </si>
  <si>
    <t>Capricorne Ur-Pl-Ma-Ju</t>
  </si>
  <si>
    <t>Verseau Ne</t>
  </si>
  <si>
    <t xml:space="preserve">Belier Ne </t>
  </si>
  <si>
    <r>
      <t>Planté sur 7 lignes. 2</t>
    </r>
    <r>
      <rPr>
        <b/>
        <i/>
        <sz val="11"/>
        <color theme="1"/>
        <rFont val="Calibri"/>
        <family val="2"/>
        <scheme val="minor"/>
      </rPr>
      <t>0t/h de fumier de cheval avant plantation.</t>
    </r>
  </si>
  <si>
    <t>Poivron (Doux du Mexique) + Elian en complément</t>
  </si>
  <si>
    <t>Concombre (Marketmore)</t>
  </si>
  <si>
    <t xml:space="preserve"> Courgette jaune 3 (Gold Rush Essembio et perso)</t>
  </si>
  <si>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Une bonne première récolte et puis montée à graine rapidemment. </t>
    </r>
  </si>
  <si>
    <t>Courgette 4/verte</t>
  </si>
  <si>
    <t>Mel. Asiat. 13</t>
  </si>
  <si>
    <t>Haricot vert 4</t>
  </si>
  <si>
    <t>Sagittaire  Ur</t>
  </si>
  <si>
    <t>Belier Ur</t>
  </si>
  <si>
    <t>Verseau Sa</t>
  </si>
  <si>
    <t>Coriandre / Salade cressonette</t>
  </si>
  <si>
    <r>
      <t xml:space="preserve">Plantés sur 4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Planche complétée avec de la salade cressonette marocaine.Une bonne première récolte et puis montée à graine rapidemment. </t>
    </r>
  </si>
  <si>
    <r>
      <t xml:space="preserve">Planté sur 7 lignes. </t>
    </r>
    <r>
      <rPr>
        <b/>
        <i/>
        <sz val="11"/>
        <color theme="1"/>
        <rFont val="Calibri"/>
        <family val="2"/>
        <scheme val="minor"/>
      </rPr>
      <t xml:space="preserve">Ajout de 10t/h de fumier de cheval compost. </t>
    </r>
    <r>
      <rPr>
        <sz val="11"/>
        <color theme="1"/>
        <rFont val="Calibri"/>
        <family val="2"/>
        <scheme val="minor"/>
      </rPr>
      <t xml:space="preserve">Planche montée relativement vite à graine. </t>
    </r>
  </si>
  <si>
    <t>Geameau Me</t>
  </si>
  <si>
    <t xml:space="preserve">Geameau Ma </t>
  </si>
  <si>
    <t>Capricorne Pl</t>
  </si>
  <si>
    <t>Capricorne Ur</t>
  </si>
  <si>
    <t>Cylindra/Detroit</t>
  </si>
  <si>
    <t>Haricot vert 5</t>
  </si>
  <si>
    <t>Melon (Cantaloup)</t>
  </si>
  <si>
    <t>Concombre (Généreux)</t>
  </si>
  <si>
    <t>Pastèque (Sugar baby)</t>
  </si>
  <si>
    <t xml:space="preserve"> Courgette verte 4 (Verte de Milan)</t>
  </si>
  <si>
    <t xml:space="preserve">Plantés sur 4 lignes Variété très instable qui donne des salades très irrégulières. A ne pas réuitilisé. </t>
  </si>
  <si>
    <r>
      <t xml:space="preserve">Planté sur 3 lignes. </t>
    </r>
    <r>
      <rPr>
        <b/>
        <i/>
        <sz val="11"/>
        <color theme="1"/>
        <rFont val="Calibri"/>
        <family val="2"/>
        <scheme val="minor"/>
      </rPr>
      <t>Ajout de 10t/h de fumier de cheval et 20t/h de Compost végétal</t>
    </r>
    <r>
      <rPr>
        <sz val="11"/>
        <color theme="1"/>
        <rFont val="Calibri"/>
        <family val="2"/>
        <scheme val="minor"/>
      </rPr>
      <t xml:space="preserve"> avant plantation. Salade à la qualité très variable, certaines font un cœur et les autres s'ouvent. A ne pas refaire. </t>
    </r>
  </si>
  <si>
    <r>
      <t xml:space="preserve">Plantés sur 3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Elles sont sorties un peu moins d'un mois après plantation. Planche récoltée en premier après moins de 80 jours. Pas temps productive que cela mais impéquable d'aspect et de saveur. A refaire. </t>
    </r>
  </si>
  <si>
    <t>Mel. Asiat. 14</t>
  </si>
  <si>
    <t>Mesclun 15 Sal.</t>
  </si>
  <si>
    <t>Mesclun 16 Sal.</t>
  </si>
  <si>
    <t>Belier Me-Pl</t>
  </si>
  <si>
    <t>Courge butternut</t>
  </si>
  <si>
    <t>Aubergine (Mixte Ronde de Valence/Barbentane)</t>
  </si>
  <si>
    <r>
      <t xml:space="preserve">Semés en poquet de 5 tous les 30cm sur 3 lignes. </t>
    </r>
    <r>
      <rPr>
        <b/>
        <i/>
        <sz val="11"/>
        <color theme="1"/>
        <rFont val="Calibri"/>
        <family val="2"/>
        <scheme val="minor"/>
      </rPr>
      <t>Ajout de 10t/h de fumier de cheval composté et 10t/h de compost végétal enfoui à la campagnole.</t>
    </r>
    <r>
      <rPr>
        <sz val="11"/>
        <color theme="1"/>
        <rFont val="Calibri"/>
        <family val="2"/>
        <scheme val="minor"/>
      </rPr>
      <t xml:space="preserve"> Mauvaise levée des graines, peut-être parcequ'on les a mixé avec un vieux paquet. On a tout viré et resemé 15 jours après et les graines ont a nouveau été grignotées. On a remplacé par du mesclun.</t>
    </r>
  </si>
  <si>
    <t>Haricot Vert 2/4/5</t>
  </si>
  <si>
    <t>Haricot Vert 3/5</t>
  </si>
  <si>
    <r>
      <rPr>
        <sz val="11"/>
        <color rgb="FFFF0000"/>
        <rFont val="Calibri"/>
        <family val="2"/>
        <scheme val="minor"/>
      </rPr>
      <t>Haricot Vert 1/3</t>
    </r>
    <r>
      <rPr>
        <sz val="11"/>
        <color theme="1"/>
        <rFont val="Calibri"/>
        <family val="2"/>
        <scheme val="minor"/>
      </rPr>
      <t>/Mesclun 12 (Mixte salade)</t>
    </r>
  </si>
  <si>
    <r>
      <t xml:space="preserve">Semés en poquet de 5 tous les 30cm sur 3 lignes. </t>
    </r>
    <r>
      <rPr>
        <b/>
        <i/>
        <sz val="11"/>
        <color theme="1"/>
        <rFont val="Calibri"/>
        <family val="2"/>
        <scheme val="minor"/>
      </rPr>
      <t>Ajout de 10t/h de fumier de cheval composté et 10t/h de compost végétal enfoui à la campagnole.</t>
    </r>
    <r>
      <rPr>
        <sz val="11"/>
        <color theme="1"/>
        <rFont val="Calibri"/>
        <family val="2"/>
        <scheme val="minor"/>
      </rPr>
      <t xml:space="preserve"> Pareil que précédemment, les graines ont été dévorées . Seul le pongoiqui germe plus vite a été épargnée. Du coup on a repiqué des plants semis en plaques  en complément. </t>
    </r>
  </si>
  <si>
    <t xml:space="preserve">Semé sur 3 lignes. Planche un peu abîmé par le vent hivernal (toile tissée envolée). Production correcte avec une tentative de couper les tête une fois que les fèves ont former leur 6ème bouquet. Résultat correcte même si la pousse semble avoir été un peu médiocre. </t>
  </si>
  <si>
    <t xml:space="preserve">Semé sur 3 lignes. Production correcte avec une tentative de couper les tête une fois que les fèves ont former leur 6ème bouquet. Résultat correcte même si la pousse semble avoir été un peu médiocre. </t>
  </si>
  <si>
    <t xml:space="preserve">Semé sur 3 lignes. Belle réussite avec des têtes d'environ 100g en moyenne. Rouille arrivée assez tardivement. On a en revanche été moyen sur la valoriation avec un prix assez bas (notamment lorsqu'on les vendait en botte), autour de 6/7€ le kilo. </t>
  </si>
  <si>
    <t>Haricot vert 6</t>
  </si>
  <si>
    <r>
      <t xml:space="preserve">Semés en poquet de 5 tous les 30cm sur 3 lignes. </t>
    </r>
    <r>
      <rPr>
        <b/>
        <i/>
        <sz val="11"/>
        <color theme="1"/>
        <rFont val="Calibri"/>
        <family val="2"/>
        <scheme val="minor"/>
      </rPr>
      <t>Ajout de 10t/h de fumier de cheval composté et 10t/h de compost végétal enfoui à la campagnole.</t>
    </r>
    <r>
      <rPr>
        <sz val="11"/>
        <color theme="1"/>
        <rFont val="Calibri"/>
        <family val="2"/>
        <scheme val="minor"/>
      </rPr>
      <t xml:space="preserve"> Pareil que précédemment, les graines ont été dévorées . On a replanté des semis en plaque. Fait en deux fois avec série 5 et 6</t>
    </r>
  </si>
  <si>
    <t>Sagittaire  Ne</t>
  </si>
  <si>
    <t xml:space="preserve">Verseau Ju </t>
  </si>
  <si>
    <t>Capricorne  Ve-Te-Ne-Sa</t>
  </si>
  <si>
    <t>HV 6</t>
  </si>
  <si>
    <t>HV 5</t>
  </si>
  <si>
    <t>HV 3/5</t>
  </si>
  <si>
    <t>HV 5/6</t>
  </si>
  <si>
    <t>HV 7</t>
  </si>
  <si>
    <t>HV8</t>
  </si>
  <si>
    <t>HV9</t>
  </si>
  <si>
    <t>Mel. Asiat. 16</t>
  </si>
  <si>
    <t>12 juin-15 Août</t>
  </si>
  <si>
    <t>juin-15 Août</t>
  </si>
  <si>
    <t>juin-6 Août</t>
  </si>
  <si>
    <t>12 Juin-22 Août</t>
  </si>
  <si>
    <t>19 Juin- 22 Août</t>
  </si>
  <si>
    <t>26 Juin-30 Août</t>
  </si>
  <si>
    <t>26 Juin - 8 Sept</t>
  </si>
  <si>
    <t>3 juillet Juin - 8 Sept</t>
  </si>
  <si>
    <t>15 Juillet-Oct</t>
  </si>
  <si>
    <t xml:space="preserve">Navet </t>
  </si>
  <si>
    <t>Mesclun</t>
  </si>
  <si>
    <t>Mel. Asiat</t>
  </si>
  <si>
    <t>Mesclun 17 Sal.</t>
  </si>
  <si>
    <t>Mesclun 18 Sal.</t>
  </si>
  <si>
    <t>Mel. Asiat. 15</t>
  </si>
  <si>
    <t>Mel. Asiat. 17</t>
  </si>
  <si>
    <t>17 Juin - 15 juillet</t>
  </si>
  <si>
    <t>24 juin - 22 juillet</t>
  </si>
  <si>
    <t>30 juin - 29 juillet</t>
  </si>
  <si>
    <t>8 juillet  - 5 août</t>
  </si>
  <si>
    <t>Mel. Asiat. 18</t>
  </si>
  <si>
    <t>15 Juillet-12 août</t>
  </si>
  <si>
    <t>14 juin-25 juillet</t>
  </si>
  <si>
    <t>7 juin- 18 juillet</t>
  </si>
  <si>
    <t>1er juin -15 juillet</t>
  </si>
  <si>
    <t>21 Mai- 8 juillet</t>
  </si>
  <si>
    <t>17 Mai-23 juin</t>
  </si>
  <si>
    <t>15 mai - 1er juillet</t>
  </si>
  <si>
    <t>24 Mai-30 juin</t>
  </si>
  <si>
    <t>28 juin-10 août</t>
  </si>
  <si>
    <t>5 juillet - 15 août</t>
  </si>
  <si>
    <t>21 juin-2 août</t>
  </si>
  <si>
    <t>Mars-Août</t>
  </si>
  <si>
    <t>Persil 3</t>
  </si>
  <si>
    <t>Blette 3</t>
  </si>
  <si>
    <t>Poireau !!!</t>
  </si>
  <si>
    <t>Mai-août</t>
  </si>
  <si>
    <t>Mel. Asiat. 19</t>
  </si>
  <si>
    <t>22 juillet - 19 août</t>
  </si>
  <si>
    <t>Mel. Asiat. 20</t>
  </si>
  <si>
    <t>Mel. Asiat. 21</t>
  </si>
  <si>
    <t>Mel. Asiat. 22</t>
  </si>
  <si>
    <t>15 août - Octobre</t>
  </si>
  <si>
    <t>6 août -Nov</t>
  </si>
  <si>
    <t>15 Août-Nov</t>
  </si>
  <si>
    <t>Juillet-Nov</t>
  </si>
  <si>
    <t>Balance Me-Ve</t>
  </si>
  <si>
    <t>Oignon Cébettes (amposta, simiane, jaune et blanc)</t>
  </si>
  <si>
    <t>Betterave (Cylindra et Detroit)</t>
  </si>
  <si>
    <t>Haricot Vert 2/4/5/6</t>
  </si>
  <si>
    <t xml:space="preserve">Semé sur 6 lignes. Faux semis sur 3 semaines et désherbage thermique. Moins bonne levée que les autres planches et plus, il y avait une ligne de semis oubliée sur les 7. Gros travail d'éclraircissage car le semis était assez dense mais bonne récolte ensuite. </t>
  </si>
  <si>
    <t xml:space="preserve">Semé sur 7 lignes. Faux semis sur 3 semaines et désherbage thermique. Gros travail d'éclraircissage car le semis était assez dense mais bonne récolte ensuite. </t>
  </si>
  <si>
    <t xml:space="preserve">Semé sur 7 lignes. Faux semis sur 3 semaines et désherbage thermique.Gros travail d'éclraircissage car le semis était assez dense mais bonne récolte ensuite. </t>
  </si>
  <si>
    <t xml:space="preserve">Planté en plaque de 45 trous à 30cm. Aucun ajout sur cette culture. </t>
  </si>
  <si>
    <t>Balance Te-Ma-Ju</t>
  </si>
  <si>
    <r>
      <t xml:space="preserve">Planté sur 7 lignes. </t>
    </r>
    <r>
      <rPr>
        <b/>
        <i/>
        <sz val="11"/>
        <color theme="1"/>
        <rFont val="Calibri"/>
        <family val="2"/>
        <scheme val="minor"/>
      </rPr>
      <t>10t/h de fumier de cheval avant plantation.</t>
    </r>
    <r>
      <rPr>
        <sz val="11"/>
        <color theme="1"/>
        <rFont val="Calibri"/>
        <family val="2"/>
        <scheme val="minor"/>
      </rPr>
      <t xml:space="preserve">RAS, pas de soucis. </t>
    </r>
  </si>
  <si>
    <t>Haricot vert 7</t>
  </si>
  <si>
    <t>Carde Blanche*4 / Poirée Couleur *1</t>
  </si>
  <si>
    <t>Romanesco</t>
  </si>
  <si>
    <r>
      <t xml:space="preserve">Semé sur 2 lignes. </t>
    </r>
    <r>
      <rPr>
        <b/>
        <i/>
        <sz val="11"/>
        <color theme="1"/>
        <rFont val="Calibri"/>
        <family val="2"/>
        <scheme val="minor"/>
      </rPr>
      <t>Ajout de 10t/h de fumier de cheval</t>
    </r>
    <r>
      <rPr>
        <sz val="11"/>
        <color theme="1"/>
        <rFont val="Calibri"/>
        <family val="2"/>
        <scheme val="minor"/>
      </rPr>
      <t xml:space="preserve"> avant semis. Semé très dense et densité correcte au final. Tutorage à revoir car tout s'est décroché après la tempête à 130km/h. Les petits pois sont ensuite vite tombée malade avec l'arrosage. Récolte correcte mais peut beaucoup mieux faire. </t>
    </r>
  </si>
  <si>
    <r>
      <t xml:space="preserve">Semé sur 2 lignes. </t>
    </r>
    <r>
      <rPr>
        <b/>
        <i/>
        <sz val="11"/>
        <color theme="1"/>
        <rFont val="Calibri"/>
        <family val="2"/>
        <scheme val="minor"/>
      </rPr>
      <t>Ajout de 10t/h de fumier de cheval</t>
    </r>
    <r>
      <rPr>
        <sz val="11"/>
        <color theme="1"/>
        <rFont val="Calibri"/>
        <family val="2"/>
        <scheme val="minor"/>
      </rPr>
      <t xml:space="preserve"> avant semis.Semé très dense et densité correcte au final. Tutorage à revoir car tout s'est décroché après la tempête à 130km/h. Les petits pois sont ensuite vite tombée malade avec l'arrosage. Récolte correcte mais peut beaucoup mieux faire. </t>
    </r>
  </si>
  <si>
    <r>
      <t xml:space="preserve">Semé sur 2 lignes. </t>
    </r>
    <r>
      <rPr>
        <b/>
        <i/>
        <sz val="11"/>
        <color theme="1"/>
        <rFont val="Calibri"/>
        <family val="2"/>
        <scheme val="minor"/>
      </rPr>
      <t>Ajout de 10t/h de fumier de cheval</t>
    </r>
    <r>
      <rPr>
        <sz val="11"/>
        <color theme="1"/>
        <rFont val="Calibri"/>
        <family val="2"/>
        <scheme val="minor"/>
      </rPr>
      <t xml:space="preserve"> avant semis. Semé très dense et densité correcte au final. Bout de planche côté ail semé avec une autre variété. Tutorage à revoir car tout s'est décroché après la tempête à 130km/h. Les petits pois sont ensuite vite tombée malade avec l'arrosage. Récolte correcte mais peut beaucoup mieux faire. </t>
    </r>
  </si>
  <si>
    <t xml:space="preserve">Verseau Ma </t>
  </si>
  <si>
    <t>Haricot Vert 6/ Haricot vert 7</t>
  </si>
  <si>
    <r>
      <t xml:space="preserve">Plantés sur 2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Elles sont sorties un peu moins d'un mois après plantation. Récolte un peu meilleur sur cette planche car patate un peu plus grosse. On sort presque de la patate nouvelle. </t>
    </r>
  </si>
  <si>
    <r>
      <t xml:space="preserve">Plantés sur 3 lignes. </t>
    </r>
    <r>
      <rPr>
        <b/>
        <i/>
        <sz val="11"/>
        <color theme="1"/>
        <rFont val="Calibri"/>
        <family val="2"/>
        <scheme val="minor"/>
      </rPr>
      <t xml:space="preserve">Ajout de 10t/h de fumier de cheval composté + 20t/h de compost végétal. </t>
    </r>
    <r>
      <rPr>
        <sz val="11"/>
        <color theme="1"/>
        <rFont val="Calibri"/>
        <family val="2"/>
        <scheme val="minor"/>
      </rPr>
      <t xml:space="preserve">Elles sont sorties un peu moins d'un mois après plantation. Récolte un peu meilleur sur cette planche car patate un peu plus grosse. On sort presque de la patate nouvelle. </t>
    </r>
  </si>
  <si>
    <t>Poisson Me</t>
  </si>
  <si>
    <t>Haricot vert 8</t>
  </si>
  <si>
    <t>Poisson Ve</t>
  </si>
  <si>
    <t>Poisson Te</t>
  </si>
  <si>
    <t>Verseau Te</t>
  </si>
  <si>
    <t>Verseau Ve</t>
  </si>
  <si>
    <t>HV 6/7/8</t>
  </si>
  <si>
    <t xml:space="preserve">Scorpion Ju-Sa-Ne </t>
  </si>
  <si>
    <t>Scorpion Ju-Ur-Pl/ Balance  Sa</t>
  </si>
  <si>
    <t>Haricot vert 9</t>
  </si>
  <si>
    <t>HV10</t>
  </si>
  <si>
    <t>Verseau Me</t>
  </si>
  <si>
    <t>Verseau Ur-Pl</t>
  </si>
  <si>
    <t>Poisson Ma</t>
  </si>
  <si>
    <t>Haricot vert 10</t>
  </si>
  <si>
    <t>300g</t>
  </si>
  <si>
    <t>Mesclun 19 Sal.</t>
  </si>
  <si>
    <t>Cébettes 3</t>
  </si>
  <si>
    <t xml:space="preserve">Pain de sucre </t>
  </si>
  <si>
    <r>
      <t xml:space="preserve">Planté sur 3 lignes. </t>
    </r>
    <r>
      <rPr>
        <b/>
        <i/>
        <sz val="11"/>
        <color theme="1"/>
        <rFont val="Calibri"/>
        <family val="2"/>
        <scheme val="minor"/>
      </rPr>
      <t>Ajout de 10t/h de fumier de cheval.</t>
    </r>
  </si>
  <si>
    <t>Blette (Verte à Carde)/blette couleur</t>
  </si>
  <si>
    <r>
      <rPr>
        <sz val="11"/>
        <color rgb="FFFF0000"/>
        <rFont val="Calibri"/>
        <family val="2"/>
        <scheme val="minor"/>
      </rPr>
      <t>Haricot Vert 1/3</t>
    </r>
    <r>
      <rPr>
        <sz val="11"/>
        <color theme="1"/>
        <rFont val="Calibri"/>
        <family val="2"/>
        <scheme val="minor"/>
      </rPr>
      <t>/Mesclun 13 (Mixte salade)</t>
    </r>
  </si>
  <si>
    <r>
      <t>Planté en plaque de 45 trous à 30cm.</t>
    </r>
    <r>
      <rPr>
        <b/>
        <i/>
        <sz val="11"/>
        <color theme="1"/>
        <rFont val="Calibri"/>
        <family val="2"/>
        <scheme val="minor"/>
      </rPr>
      <t xml:space="preserve"> 10t/h de fumier de cheval avant plantation.</t>
    </r>
  </si>
  <si>
    <t>Semé sur 7 lignes. Faux semis sur 3 semaines et désherbage thermique. Meilleur levée que la Touchon, un poil plus tôt.Gros travail d'éclraircissage car le semis était assez dense mais bonne récolte ensuite. Pas franchement mieux que la touchon voir un peu moins bonne au niveau du calibre. Récolte un poil moins bonne.</t>
  </si>
  <si>
    <r>
      <t>Plantés sur 4 lignes.</t>
    </r>
    <r>
      <rPr>
        <b/>
        <i/>
        <sz val="11"/>
        <color theme="1"/>
        <rFont val="Calibri"/>
        <family val="2"/>
        <scheme val="minor"/>
      </rPr>
      <t xml:space="preserve"> Ajout de 10t/h de fumier de cheval composté</t>
    </r>
    <r>
      <rPr>
        <sz val="11"/>
        <color theme="1"/>
        <rFont val="Calibri"/>
        <family val="2"/>
        <scheme val="minor"/>
      </rPr>
      <t xml:space="preserve"> avant plantation. Production exceptionnelle grâce à un désherbage soiné.</t>
    </r>
  </si>
  <si>
    <t>Planté sur 3 ligne à 10cm.</t>
  </si>
  <si>
    <r>
      <t xml:space="preserve">Planté sur 7 lignes. </t>
    </r>
    <r>
      <rPr>
        <b/>
        <i/>
        <sz val="11"/>
        <color theme="1"/>
        <rFont val="Calibri"/>
        <family val="2"/>
        <scheme val="minor"/>
      </rPr>
      <t>10t/h de fumier de cheval avant plantation.</t>
    </r>
    <r>
      <rPr>
        <sz val="11"/>
        <color theme="1"/>
        <rFont val="Calibri"/>
        <family val="2"/>
        <scheme val="minor"/>
      </rPr>
      <t xml:space="preserve">Production un peu moins bonne car beaucoup attaquié par les insects, moins bonne production. </t>
    </r>
  </si>
  <si>
    <t>Verseau  Sa</t>
  </si>
  <si>
    <t>Taureau Me-Ve</t>
  </si>
  <si>
    <t>Capricorne Ur/ Verseau Ne</t>
  </si>
  <si>
    <t>HV 11</t>
  </si>
  <si>
    <t>Carmen</t>
  </si>
  <si>
    <t>Chicorée 2</t>
  </si>
  <si>
    <t>150g</t>
  </si>
  <si>
    <t>Haricot vert 11</t>
  </si>
  <si>
    <t>Sagittaire Ne-Ur-Pl</t>
  </si>
  <si>
    <t>Mesclun 20 Sal.</t>
  </si>
  <si>
    <t>Cupidon/ Pongo</t>
  </si>
  <si>
    <t>Cupidon/pongo</t>
  </si>
  <si>
    <t>Balance Ne-Ur-Pl</t>
  </si>
  <si>
    <t xml:space="preserve">Scorpion Me-Ve </t>
  </si>
  <si>
    <t xml:space="preserve">Scorpion Te </t>
  </si>
  <si>
    <t xml:space="preserve">Poisson Sa </t>
  </si>
  <si>
    <r>
      <t xml:space="preserve">Planté sur 7 lignes. </t>
    </r>
    <r>
      <rPr>
        <b/>
        <i/>
        <sz val="11"/>
        <color theme="1"/>
        <rFont val="Calibri"/>
        <family val="2"/>
        <scheme val="minor"/>
      </rPr>
      <t>10t/h de fumier de cheval avant plantation.</t>
    </r>
    <r>
      <rPr>
        <sz val="11"/>
        <color theme="1"/>
        <rFont val="Calibri"/>
        <family val="2"/>
        <scheme val="minor"/>
      </rPr>
      <t xml:space="preserve">Production très moyenne en raison des fortes chaleurs. </t>
    </r>
  </si>
  <si>
    <r>
      <t xml:space="preserve">Planté sur 7 lignes. </t>
    </r>
    <r>
      <rPr>
        <b/>
        <sz val="11"/>
        <color theme="1"/>
        <rFont val="Calibri"/>
        <family val="2"/>
        <scheme val="minor"/>
      </rPr>
      <t>15t/</t>
    </r>
    <r>
      <rPr>
        <b/>
        <i/>
        <sz val="11"/>
        <color theme="1"/>
        <rFont val="Calibri"/>
        <family val="2"/>
        <scheme val="minor"/>
      </rPr>
      <t>h de fumier de cheval avant plantation.</t>
    </r>
  </si>
  <si>
    <r>
      <t xml:space="preserve">Planté sur 3 lignes. </t>
    </r>
    <r>
      <rPr>
        <b/>
        <i/>
        <sz val="11"/>
        <color theme="1"/>
        <rFont val="Calibri"/>
        <family val="2"/>
        <scheme val="minor"/>
      </rPr>
      <t>Ajout de 10t/h de fumier de cheval et 20t/h de Compost végétal</t>
    </r>
    <r>
      <rPr>
        <sz val="11"/>
        <color theme="1"/>
        <rFont val="Calibri"/>
        <family val="2"/>
        <scheme val="minor"/>
      </rPr>
      <t xml:space="preserve"> avant plantation. Meilleur production que lorsqu'on le plante sur 4 lignes. A refaire sur ce modèle donc. </t>
    </r>
  </si>
  <si>
    <r>
      <t xml:space="preserve">Planté sur 3 lignes. </t>
    </r>
    <r>
      <rPr>
        <b/>
        <i/>
        <sz val="11"/>
        <color theme="1"/>
        <rFont val="Calibri"/>
        <family val="2"/>
        <scheme val="minor"/>
      </rPr>
      <t>Ajout de 10t/h de fumier de cheval et 20t/h de Compost végétal</t>
    </r>
    <r>
      <rPr>
        <sz val="11"/>
        <color theme="1"/>
        <rFont val="Calibri"/>
        <family val="2"/>
        <scheme val="minor"/>
      </rPr>
      <t xml:space="preserve"> avant plantation. Ces blettes ont mieux résisté au froid mais moins bien au chaud. Trop attaqué par les petites bêtes. Du coup, moins bonne production que les blanches. </t>
    </r>
  </si>
  <si>
    <t>Planté sur 3 ligne à 10cm. Aucun amendement avant plantation</t>
  </si>
  <si>
    <t>Planté sur 3 ligne à 10cm. Aucun amendement avant plantation.</t>
  </si>
  <si>
    <t>Taureau Ve</t>
  </si>
  <si>
    <t>Chicorée 3</t>
  </si>
  <si>
    <t>Capricorne Pl.</t>
  </si>
  <si>
    <t>Cébettes 4</t>
  </si>
  <si>
    <r>
      <t xml:space="preserve">Planté sur 3 lignes à 30 Cm. </t>
    </r>
    <r>
      <rPr>
        <b/>
        <i/>
        <sz val="11"/>
        <color theme="1"/>
        <rFont val="Calibri"/>
        <family val="2"/>
        <scheme val="minor"/>
      </rPr>
      <t>Ajout de 10t/h de fumier de cheval composté.</t>
    </r>
  </si>
  <si>
    <r>
      <t xml:space="preserve">Planté sur 7 lignes. </t>
    </r>
    <r>
      <rPr>
        <b/>
        <i/>
        <sz val="11"/>
        <color theme="1"/>
        <rFont val="Calibri"/>
        <family val="2"/>
        <scheme val="minor"/>
      </rPr>
      <t>10t/h de fumier de cheval avant plantation.</t>
    </r>
    <r>
      <rPr>
        <sz val="11"/>
        <color theme="1"/>
        <rFont val="Calibri"/>
        <family val="2"/>
        <scheme val="minor"/>
      </rPr>
      <t xml:space="preserve">Très mauvaise production car trop d'attaques d'insectes. Faire attention à toujours couvrir les crucifère car ont a laissé les chou raves non couvert à proximité et ils ont été envahis de punaise. </t>
    </r>
  </si>
  <si>
    <t>Verseau Ju</t>
  </si>
  <si>
    <t>PA*77</t>
  </si>
  <si>
    <t>Fenouil/Mel. Asiat  19</t>
  </si>
  <si>
    <t>Mel. Asiat 20</t>
  </si>
  <si>
    <t>Taureau Te</t>
  </si>
  <si>
    <t>Chicorée 1/Cébettes 3</t>
  </si>
  <si>
    <t>Persil 2/Cébette 3</t>
  </si>
  <si>
    <r>
      <t>Planté sur 4 lignes.</t>
    </r>
    <r>
      <rPr>
        <b/>
        <i/>
        <sz val="11"/>
        <color theme="1"/>
        <rFont val="Calibri"/>
        <family val="2"/>
        <scheme val="minor"/>
      </rPr>
      <t xml:space="preserve"> 20t/h de fumier de cheval avant plantation. </t>
    </r>
  </si>
  <si>
    <t>Radis red meat</t>
  </si>
  <si>
    <t xml:space="preserve">Taureau Sa-Ne </t>
  </si>
  <si>
    <t>Jessica</t>
  </si>
  <si>
    <t>Patricia</t>
  </si>
  <si>
    <t>Blette 3/Salade 4</t>
  </si>
  <si>
    <t>/Salade 4</t>
  </si>
  <si>
    <t>Cébettes 3/Chicorée 2</t>
  </si>
  <si>
    <t>Capricorne Me-Ma-Ju-Sa</t>
  </si>
  <si>
    <t xml:space="preserve">Verseau Ma-Ju </t>
  </si>
  <si>
    <t>Blette 3 (Type Jessica/ Patricia)</t>
  </si>
  <si>
    <t>Taureau Ma-Ju-Sa</t>
  </si>
  <si>
    <t>Salade 6</t>
  </si>
  <si>
    <t>Persil 2 (Commun)</t>
  </si>
  <si>
    <t>Chicorée 1/ Oignon Cébettes 3</t>
  </si>
  <si>
    <t>Mel Asiat. 21</t>
  </si>
  <si>
    <t>Mel Asiat. 22</t>
  </si>
  <si>
    <t>Blette 3 (Type Jessica/ Patricia)/Salade  4 (Carmen)</t>
  </si>
  <si>
    <t>Salade 4 (Carmen)</t>
  </si>
  <si>
    <t>Salade 3 (Carmen)</t>
  </si>
  <si>
    <r>
      <t>Plantés sur 4 lignes.</t>
    </r>
    <r>
      <rPr>
        <b/>
        <i/>
        <sz val="11"/>
        <color theme="1"/>
        <rFont val="Calibri"/>
        <family val="2"/>
        <scheme val="minor"/>
      </rPr>
      <t xml:space="preserve"> Ajout de 10t/h de fumier de cheval composté</t>
    </r>
    <r>
      <rPr>
        <sz val="11"/>
        <color theme="1"/>
        <rFont val="Calibri"/>
        <family val="2"/>
        <scheme val="minor"/>
      </rPr>
      <t xml:space="preserve"> avant plantation. Très bonne production avec pas mal d'oignon sec dispo en fin de culture. </t>
    </r>
  </si>
  <si>
    <t>Taureau Pl</t>
  </si>
  <si>
    <t>Carmen/Hussarde/Cresonnette</t>
  </si>
  <si>
    <t>Carmen*2/Hussarde*2/Cresonnette*1</t>
  </si>
  <si>
    <t>Poisson Sa</t>
  </si>
  <si>
    <t>Mel. Asiat. 23</t>
  </si>
  <si>
    <t>Cebettes 5</t>
  </si>
  <si>
    <t>ishikura long white</t>
  </si>
  <si>
    <t>Verseau Ve-Te</t>
  </si>
  <si>
    <t xml:space="preserve">Taureau Ur </t>
  </si>
  <si>
    <t>Persil 3/Cebette 4</t>
  </si>
  <si>
    <t>Cebettes 4</t>
  </si>
  <si>
    <t>Août/Nov</t>
  </si>
  <si>
    <t>Balance Ju/ Sagittaire Ju</t>
  </si>
  <si>
    <t>CR  2 / Chou Kale</t>
  </si>
  <si>
    <t>Capricorne Ne</t>
  </si>
  <si>
    <r>
      <t xml:space="preserve">Semés en poquet de 5 tous les 30cm sur 3 lignes. </t>
    </r>
    <r>
      <rPr>
        <b/>
        <i/>
        <sz val="11"/>
        <color theme="1"/>
        <rFont val="Calibri"/>
        <family val="2"/>
        <scheme val="minor"/>
      </rPr>
      <t>Ajout de 10t/h de fumier de cheval composté et 10t/h de compost végétal enfoui à la campagnole.</t>
    </r>
    <r>
      <rPr>
        <sz val="11"/>
        <color theme="1"/>
        <rFont val="Calibri"/>
        <family val="2"/>
        <scheme val="minor"/>
      </rPr>
      <t xml:space="preserve">  La 1ere ligne côté patate est semé avec la variété Pongo. Pongo a bien germé mais les autres ont été bouffé. On a fait un nouveau semis en plaque et repiquer pour complétée les deux autres lignes. Production très correcte. Le Pongo produit autant que les autres avec un port un peu plus élevé et une production plus étalée. </t>
    </r>
  </si>
  <si>
    <t xml:space="preserve">Planté en plaque de 45 trous à 30cm. Aucun ajout sur cette culture. Très bonne production. </t>
  </si>
  <si>
    <t xml:space="preserve">Planté en plaque de 45 trous à 30cm. Aucun ajout sur cette culture. Très bonne production. A refaire en motte car planche mieux remplie. </t>
  </si>
  <si>
    <t>Chou Rave 2 (Delicatess)</t>
  </si>
  <si>
    <r>
      <t xml:space="preserve">Planté sur 3 lignes. </t>
    </r>
    <r>
      <rPr>
        <b/>
        <i/>
        <sz val="11"/>
        <color theme="1"/>
        <rFont val="Calibri"/>
        <family val="2"/>
        <scheme val="minor"/>
      </rPr>
      <t>Ajout de 20t/h de fumier de cheval composté.</t>
    </r>
  </si>
  <si>
    <t>Chou Rave 2 (Delicatess)/ Chou Kale</t>
  </si>
  <si>
    <r>
      <t xml:space="preserve">Planté sur 3 lignes. </t>
    </r>
    <r>
      <rPr>
        <b/>
        <i/>
        <sz val="11"/>
        <color theme="1"/>
        <rFont val="Calibri"/>
        <family val="2"/>
        <scheme val="minor"/>
      </rPr>
      <t xml:space="preserve">Ajout de 20t/h de fumier de cheval composté. </t>
    </r>
    <r>
      <rPr>
        <sz val="11"/>
        <color theme="1"/>
        <rFont val="Calibri"/>
        <family val="2"/>
        <scheme val="minor"/>
      </rPr>
      <t>Planche complétée avec Chou Kale.</t>
    </r>
  </si>
  <si>
    <r>
      <t xml:space="preserve">Planté sur 2 lignes. </t>
    </r>
    <r>
      <rPr>
        <b/>
        <i/>
        <sz val="11"/>
        <color theme="1"/>
        <rFont val="Calibri"/>
        <family val="2"/>
        <scheme val="minor"/>
      </rPr>
      <t xml:space="preserve">Ajout de 20t/h de fumier de cheval composté. </t>
    </r>
  </si>
  <si>
    <t>Salade 5 (Carmen/Hussarde)</t>
  </si>
  <si>
    <r>
      <t xml:space="preserve">Plantés sur 3 lignes. </t>
    </r>
    <r>
      <rPr>
        <b/>
        <i/>
        <sz val="11"/>
        <color theme="1"/>
        <rFont val="Calibri"/>
        <family val="2"/>
        <scheme val="minor"/>
      </rPr>
      <t>Ajout de 10t/h de fumier de cheval composté.</t>
    </r>
    <r>
      <rPr>
        <sz val="11"/>
        <color theme="1"/>
        <rFont val="Calibri"/>
        <family val="2"/>
        <scheme val="minor"/>
      </rPr>
      <t xml:space="preserve">Production correcte même si les feuilles ont pas mal été attaquée. Peut-être à mettre sous voile plus longtemps. </t>
    </r>
  </si>
  <si>
    <t>Persil 3 (Commun)/ Cébettes 4</t>
  </si>
  <si>
    <t xml:space="preserve"> Cébettes 4</t>
  </si>
  <si>
    <r>
      <t xml:space="preserve">Planté sur 7 lignes. </t>
    </r>
    <r>
      <rPr>
        <b/>
        <i/>
        <sz val="11"/>
        <color theme="1"/>
        <rFont val="Calibri"/>
        <family val="2"/>
        <scheme val="minor"/>
      </rPr>
      <t>10t/h de fumier de cheval avant plantation.</t>
    </r>
    <r>
      <rPr>
        <sz val="11"/>
        <color theme="1"/>
        <rFont val="Calibri"/>
        <family val="2"/>
        <scheme val="minor"/>
      </rPr>
      <t xml:space="preserve">Aucune récolte, trop attaquée par les punaises. </t>
    </r>
  </si>
  <si>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Très bonne récolte. Le fait d'avoir déplacer le lieu de production change tout. </t>
    </r>
  </si>
  <si>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Bonne production mais le fait d'être planté à côté de crucifère et un peu après attire de nouveau les punaise et les altise qui attquent davantage les feuilles. </t>
    </r>
  </si>
  <si>
    <r>
      <t xml:space="preserve">1/2 planche Plantée sur 3 lignes. </t>
    </r>
    <r>
      <rPr>
        <b/>
        <i/>
        <sz val="11"/>
        <color theme="1"/>
        <rFont val="Calibri"/>
        <family val="2"/>
        <scheme val="minor"/>
      </rPr>
      <t>Ajout de 15t/h de fumier de cheval.</t>
    </r>
    <r>
      <rPr>
        <sz val="11"/>
        <color theme="1"/>
        <rFont val="Calibri"/>
        <family val="2"/>
        <scheme val="minor"/>
      </rPr>
      <t xml:space="preserve">Complétée avec 1/2 de la salade plantée sur 4 lignes. Très bonne reprise des blettes. </t>
    </r>
  </si>
  <si>
    <t>Mel. Asiat 23</t>
  </si>
  <si>
    <t>Mel. Asiat. 24</t>
  </si>
  <si>
    <t>Mâche 6</t>
  </si>
  <si>
    <t>Betterave (Cylindra et Detroit)/Cébettes</t>
  </si>
  <si>
    <r>
      <t xml:space="preserve">Plantés sur 4 lignes. </t>
    </r>
    <r>
      <rPr>
        <b/>
        <i/>
        <sz val="11"/>
        <color theme="1"/>
        <rFont val="Calibri"/>
        <family val="2"/>
        <scheme val="minor"/>
      </rPr>
      <t xml:space="preserve">Ajout de 10t/h de fumier de cheval composté. </t>
    </r>
    <r>
      <rPr>
        <sz val="11"/>
        <color theme="1"/>
        <rFont val="Calibri"/>
        <family val="2"/>
        <scheme val="minor"/>
      </rPr>
      <t xml:space="preserve">Planche completée avec reste d'oignon cébettes. Production correcte même si aurait pu être mieux car beaucoup attaquée par les altises. A mettre impartivement sous voile la prochaine fois. </t>
    </r>
  </si>
  <si>
    <r>
      <t xml:space="preserve">Plantés sur 4 lignes. </t>
    </r>
    <r>
      <rPr>
        <b/>
        <i/>
        <sz val="11"/>
        <color theme="1"/>
        <rFont val="Calibri"/>
        <family val="2"/>
        <scheme val="minor"/>
      </rPr>
      <t>Ajout de 10t/h de fumier de cheval composté.</t>
    </r>
    <r>
      <rPr>
        <sz val="11"/>
        <color theme="1"/>
        <rFont val="Calibri"/>
        <family val="2"/>
        <scheme val="minor"/>
      </rPr>
      <t xml:space="preserve">Production correcte même si aurait pu être mieux car beaucoup attaquée par les altises. A mettre impartivement sous voile la prochaine fois. </t>
    </r>
  </si>
  <si>
    <t>Radis 4</t>
  </si>
  <si>
    <t>Mâche 7</t>
  </si>
  <si>
    <t>Radis red meat 1</t>
  </si>
  <si>
    <t>Salade 5/6</t>
  </si>
  <si>
    <t>Salade 6 (Carmen/cresonnette)</t>
  </si>
  <si>
    <t>Salade 6 (Cressonette/Hussarde)</t>
  </si>
  <si>
    <t>Salade 6 (Hussarde)</t>
  </si>
  <si>
    <t>Salade 5/6 (Hussarde/Cressonette)</t>
  </si>
  <si>
    <t>Capricorne Me-Ma-Ju</t>
  </si>
  <si>
    <t xml:space="preserve">Gemeau Me </t>
  </si>
  <si>
    <t>Cébettes 5</t>
  </si>
  <si>
    <t>Sep-Nov</t>
  </si>
  <si>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70 cm. Très bonne production qui a démarrée avant la série plantée avant (marketmore). A refaire.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</si>
  <si>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70 cm. A mis beaucoup de temps à démarré puis production très moyenne.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</si>
  <si>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Planté tous les 70 cm. Quasiemment rien produit. Beaucoup de retard dans la pousse des feuille.</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</si>
  <si>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50 cm. Production relativement correcte malgré un virus précoce qui a bien abîmé les feuilles. Virus moins virulent que pour les courgettes jaunes.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</si>
  <si>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Planté tous les 50 cm. Production relativement correcte malgré un virus précoce qui a bien abîmé les feuilles</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</si>
  <si>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50 cm. Production relativement correcte malgré un virus précoce qui a bien abîmé les feuilles. Une des planche les plus productives.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</si>
  <si>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50 cm.  Production relativement correcte malgré un virus précoce qui a bien abîmé les feuilles.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</si>
  <si>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70 cm. Aucune production car chopé un mildiou trop tôt.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</si>
  <si>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70 cm. Production correcte mais pastèque manquant un peu de sucre.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</si>
  <si>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70 cm.  Production correcte mais pastèque manquant un peu de sucre. </t>
    </r>
  </si>
  <si>
    <t>Radis red meat 2</t>
  </si>
  <si>
    <t>Raxe</t>
  </si>
  <si>
    <t>Scorpion Ju-Sa-Ne</t>
  </si>
  <si>
    <t>Mel. Asiat. 25</t>
  </si>
  <si>
    <t>Radis 5</t>
  </si>
  <si>
    <t>Mesclun 28</t>
  </si>
  <si>
    <t>Mel. Asiat. 26</t>
  </si>
  <si>
    <t>Radis red meat 3</t>
  </si>
  <si>
    <t>Raphaelle Pl</t>
  </si>
  <si>
    <t>Raphaelle Ne</t>
  </si>
  <si>
    <t>Cébette 5</t>
  </si>
  <si>
    <r>
      <t>Planté sur 4 lignes.</t>
    </r>
    <r>
      <rPr>
        <b/>
        <i/>
        <sz val="11"/>
        <color theme="1"/>
        <rFont val="Calibri"/>
        <family val="2"/>
        <scheme val="minor"/>
      </rPr>
      <t xml:space="preserve"> 20t/h de fumier de cheval avant plantation. </t>
    </r>
    <r>
      <rPr>
        <sz val="11"/>
        <color theme="1"/>
        <rFont val="Calibri"/>
        <family val="2"/>
        <scheme val="minor"/>
      </rPr>
      <t>Planche complétée avec un peu de salade et de Mal.Asiat</t>
    </r>
  </si>
  <si>
    <t xml:space="preserve">Planté en plaque de 45 trous à 30cm. Aucun ajout sur cette culture. Bonne production, aucun soucis avec cette nouvelle méthode. </t>
  </si>
  <si>
    <t>Verseau Sa/Scorpion Pl</t>
  </si>
  <si>
    <t>Epinard 5</t>
  </si>
  <si>
    <r>
      <t xml:space="preserve">Planté sur 7 lignes. </t>
    </r>
    <r>
      <rPr>
        <b/>
        <i/>
        <sz val="11"/>
        <color theme="1"/>
        <rFont val="Calibri"/>
        <family val="2"/>
        <scheme val="minor"/>
      </rPr>
      <t xml:space="preserve">10t/h de fumier de cheval avant plantation. </t>
    </r>
  </si>
  <si>
    <t>Radis 4  (Raxe)</t>
  </si>
  <si>
    <t>Mel. Asiat 25</t>
  </si>
  <si>
    <t xml:space="preserve">Gemeau Ju </t>
  </si>
  <si>
    <t>Raxe/Glaçon</t>
  </si>
  <si>
    <t>Gemeau Sa/Poisson Ur</t>
  </si>
  <si>
    <t>Gemeau Ma/Poisson Ne</t>
  </si>
  <si>
    <t>Mesclun 29</t>
  </si>
  <si>
    <t>Mel. Asiat. 27</t>
  </si>
  <si>
    <t>Radis 7</t>
  </si>
  <si>
    <t>Mel. Asiat 26</t>
  </si>
  <si>
    <t>Epinard 6</t>
  </si>
  <si>
    <t>Scorption Ur/Gemeau Ne</t>
  </si>
  <si>
    <t>Balance Pl/Ur</t>
  </si>
  <si>
    <t xml:space="preserve">Balance Ur </t>
  </si>
  <si>
    <t>Taureau Pl/Gemeau Pl</t>
  </si>
  <si>
    <t>Gemeau Ur</t>
  </si>
  <si>
    <t>Mel. Asiat. 28</t>
  </si>
  <si>
    <t>Mesclun 30</t>
  </si>
  <si>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60 cm. Production très correcte malgré un climat difficile. Pas mal de tomate au cul noir. Exceptionnel pour cette variété.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</si>
  <si>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Essai de tutorage avec les grilles de  Elisabeth (fer à beton). Très bonne production, peu attaqué.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</si>
  <si>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Bonne production même si pas mal attaqué au départ par les chenilles.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</si>
  <si>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60 cm. Bonne production mais moins prolifique que l'année passée et un peu de cul noir même si mois que sur la ligne mercure.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</si>
  <si>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Une des meilleurs production avec un calibre un peu petit mais peu attaquées.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</si>
  <si>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Très bonne production, rien à dire.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</si>
  <si>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Essai de tutorage avec les grilles de  Elisabeth (fer à beton). Production très correcte avec un feuillage assez important. </t>
    </r>
  </si>
  <si>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Bonne production mais goût assez moyen. On garde les graine pour en faire un peu mais sans plus. </t>
    </r>
  </si>
  <si>
    <t>Tomates Cerises (Raisin Vert)</t>
  </si>
  <si>
    <r>
      <t xml:space="preserve">Avant plantation, </t>
    </r>
    <r>
      <rPr>
        <b/>
        <i/>
        <sz val="11"/>
        <color theme="1"/>
        <rFont val="Calibri"/>
        <family val="2"/>
        <scheme val="minor"/>
      </rPr>
      <t>enfouit de 15t/h de fumier de cheval composté  + 20 t/h de compost végétal en surface + 20t/h de paille en paillage</t>
    </r>
    <r>
      <rPr>
        <sz val="11"/>
        <color theme="1"/>
        <rFont val="Calibri"/>
        <family val="2"/>
        <scheme val="minor"/>
      </rPr>
      <t xml:space="preserve">. Planté tous les 80 cm. Bonne production mais goût assez moyen pour "saison vert". On garde les graine pour en faire un peu mais sans plus. </t>
    </r>
  </si>
  <si>
    <t>Radis 5 (Raxe)</t>
  </si>
  <si>
    <t>Mel.Asiat. 24</t>
  </si>
  <si>
    <r>
      <t xml:space="preserve">Planté sur 7 lignes. </t>
    </r>
    <r>
      <rPr>
        <b/>
        <i/>
        <sz val="11"/>
        <color theme="1"/>
        <rFont val="Calibri"/>
        <family val="2"/>
        <scheme val="minor"/>
      </rPr>
      <t xml:space="preserve">Ajout de 20t/h de fumier de cheval composté. </t>
    </r>
    <r>
      <rPr>
        <sz val="11"/>
        <color theme="1"/>
        <rFont val="Calibri"/>
        <family val="2"/>
        <scheme val="minor"/>
      </rPr>
      <t xml:space="preserve"> Pas de soucis particulier, bonne production</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</si>
  <si>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80 cm. Bonne production même si la plante a un peu pris l'oïdium.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</si>
  <si>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Très mauvaise croissance, quasi aucune production.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</si>
  <si>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Croissance très moyenne, peu de production.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</si>
  <si>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Ceux de Elian sont pas mal et on a réussi à avoir un peu de rouge sur le doux des andes mais pas facile à vendre car trop petits. La croissance n'a pas été terrible;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</si>
  <si>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Croissance très moyenne.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</si>
  <si>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Croissance très moyenne. Chaleur et attaque sur les feuilles. </t>
    </r>
  </si>
  <si>
    <r>
      <t xml:space="preserve">Avant plantation, </t>
    </r>
    <r>
      <rPr>
        <b/>
        <i/>
        <sz val="11"/>
        <color theme="1"/>
        <rFont val="Calibri"/>
        <family val="2"/>
        <scheme val="minor"/>
      </rPr>
      <t xml:space="preserve">enfouit de 15t/h de fumier de cheval composté  + 30 t/h de compost végétal en surface </t>
    </r>
    <r>
      <rPr>
        <sz val="11"/>
        <color theme="1"/>
        <rFont val="Calibri"/>
        <family val="2"/>
        <scheme val="minor"/>
      </rPr>
      <t xml:space="preserve"> Planté tous les 50 cm. Croissance moyenne. On a eu tout de même un peu de rouge. </t>
    </r>
  </si>
  <si>
    <r>
      <t>Planté sur 3 lignes à 15 cm.</t>
    </r>
    <r>
      <rPr>
        <b/>
        <i/>
        <sz val="11"/>
        <color theme="1"/>
        <rFont val="Calibri"/>
        <family val="2"/>
        <scheme val="minor"/>
      </rPr>
      <t xml:space="preserve"> Ajout de 20t/h de fumier de cheval composté avant plantation. </t>
    </r>
    <r>
      <rPr>
        <sz val="11"/>
        <color theme="1"/>
        <rFont val="Calibri"/>
        <family val="2"/>
        <scheme val="minor"/>
      </rPr>
      <t xml:space="preserve"> Planté un peu tôt, quelques plants sont montée à graine un peu vite. </t>
    </r>
  </si>
  <si>
    <t>Radis 7  (glaçon)</t>
  </si>
  <si>
    <t>Radis 6  (raxe)</t>
  </si>
  <si>
    <r>
      <t xml:space="preserve">Plantés sur 3 lignes pour les Allians sur 3/4 de planche et 2 lignes pour les Margot sur le dernier quart. </t>
    </r>
    <r>
      <rPr>
        <b/>
        <i/>
        <sz val="11"/>
        <color theme="1"/>
        <rFont val="Calibri"/>
        <family val="2"/>
        <scheme val="minor"/>
      </rPr>
      <t xml:space="preserve">Ajout de 10t/h de fumier de cheval composté + 20t/h de compost végétal. </t>
    </r>
    <r>
      <rPr>
        <sz val="11"/>
        <color theme="1"/>
        <rFont val="Calibri"/>
        <family val="2"/>
        <scheme val="minor"/>
      </rPr>
      <t>Sortie des Allians un peu plus tardive. Et une partie a pris un arbre sur la tête.</t>
    </r>
  </si>
  <si>
    <r>
      <t xml:space="preserve">Planté sur 3 lignes. </t>
    </r>
    <r>
      <rPr>
        <b/>
        <i/>
        <sz val="11"/>
        <color theme="1"/>
        <rFont val="Calibri"/>
        <family val="2"/>
        <scheme val="minor"/>
      </rPr>
      <t>15t/h de fumier de cheval avant plantation.</t>
    </r>
  </si>
  <si>
    <t>Radis 7  (Raxe)</t>
  </si>
  <si>
    <t>Radis 6  (Glaçon)</t>
  </si>
  <si>
    <r>
      <t xml:space="preserve">Planté sur 4 lignes. </t>
    </r>
    <r>
      <rPr>
        <b/>
        <i/>
        <sz val="11"/>
        <color theme="1"/>
        <rFont val="Calibri"/>
        <family val="2"/>
        <scheme val="minor"/>
      </rPr>
      <t xml:space="preserve">Ajout de 10t/h de fumier de cheval composté. </t>
    </r>
    <r>
      <rPr>
        <sz val="11"/>
        <color theme="1"/>
        <rFont val="Calibri"/>
        <family val="2"/>
        <scheme val="minor"/>
      </rPr>
      <t xml:space="preserve">Très bonne croissance et belle première coupe.  Au moins 5 ou 6 coupe dans la saison. </t>
    </r>
  </si>
  <si>
    <r>
      <t xml:space="preserve">Planté sur 3 lignes à 25cm. </t>
    </r>
    <r>
      <rPr>
        <b/>
        <i/>
        <sz val="11"/>
        <color theme="1"/>
        <rFont val="Calibri"/>
        <family val="2"/>
        <scheme val="minor"/>
      </rPr>
      <t xml:space="preserve">Ajout de 10t/h de fumier de cheval composté </t>
    </r>
  </si>
  <si>
    <t>Radis 8</t>
  </si>
  <si>
    <t>Taureau Ur</t>
  </si>
  <si>
    <t>Gemeau Ve-Te</t>
  </si>
  <si>
    <t>Radis noir/ Radis Red meat 1</t>
  </si>
  <si>
    <t xml:space="preserve"> Radis Red meat 2/3</t>
  </si>
  <si>
    <r>
      <t xml:space="preserve">Semé sur 7 lignes. Aucun ajout de fumier avant semis. </t>
    </r>
    <r>
      <rPr>
        <b/>
        <i/>
        <sz val="11"/>
        <color theme="1"/>
        <rFont val="Calibri"/>
        <family val="2"/>
        <scheme val="minor"/>
      </rPr>
      <t>20t/h de fumier de cheval avant plantation</t>
    </r>
  </si>
  <si>
    <r>
      <t xml:space="preserve">Plantés sur 4 lignes. </t>
    </r>
    <r>
      <rPr>
        <b/>
        <i/>
        <sz val="11"/>
        <color theme="1"/>
        <rFont val="Calibri"/>
        <family val="2"/>
        <scheme val="minor"/>
      </rPr>
      <t>Ajout de 10t/h de fumier de cheval composté.</t>
    </r>
    <r>
      <rPr>
        <sz val="11"/>
        <color theme="1"/>
        <rFont val="Calibri"/>
        <family val="2"/>
        <scheme val="minor"/>
      </rPr>
      <t xml:space="preserve"> Production correcte mais on a un peu tirer sur les bords pour faire des bottes potables car les bulbes se sont formés très vites. </t>
    </r>
  </si>
  <si>
    <t>Radis 8  (Raxe)</t>
  </si>
  <si>
    <r>
      <t>Planté en plaque de 45 trous à 30cm.</t>
    </r>
    <r>
      <rPr>
        <b/>
        <i/>
        <sz val="11"/>
        <color theme="1"/>
        <rFont val="Calibri"/>
        <family val="2"/>
        <scheme val="minor"/>
      </rPr>
      <t xml:space="preserve"> 10t/h de fumier de cheval avant plantation.</t>
    </r>
    <r>
      <rPr>
        <sz val="11"/>
        <color theme="1"/>
        <rFont val="Calibri"/>
        <family val="2"/>
        <scheme val="minor"/>
      </rPr>
      <t xml:space="preserve"> Bonne production, rien à dire. </t>
    </r>
  </si>
  <si>
    <t xml:space="preserve">Semé sur 13 lignes. Aucun ajout de fumier avant semis. Croissance étonnament rapide avec seulement 22 jours entre le semis et la récolte. </t>
  </si>
  <si>
    <r>
      <t xml:space="preserve">Planté sur 4 lignes. </t>
    </r>
    <r>
      <rPr>
        <b/>
        <i/>
        <sz val="11"/>
        <color theme="1"/>
        <rFont val="Calibri"/>
        <family val="2"/>
        <scheme val="minor"/>
      </rPr>
      <t xml:space="preserve">Ajout de 10t/h de fumier de cheval composté. </t>
    </r>
    <r>
      <rPr>
        <sz val="11"/>
        <color theme="1"/>
        <rFont val="Calibri"/>
        <family val="2"/>
        <scheme val="minor"/>
      </rPr>
      <t xml:space="preserve">Très belle production 2 mois après le semis. </t>
    </r>
  </si>
  <si>
    <r>
      <t xml:space="preserve">Planté sur 4 lignes. </t>
    </r>
    <r>
      <rPr>
        <b/>
        <i/>
        <sz val="11"/>
        <color theme="1"/>
        <rFont val="Calibri"/>
        <family val="2"/>
        <scheme val="minor"/>
      </rPr>
      <t xml:space="preserve">Ajout de 10t/h de fumier de cheval composté. </t>
    </r>
    <r>
      <rPr>
        <sz val="11"/>
        <color theme="1"/>
        <rFont val="Calibri"/>
        <family val="2"/>
        <scheme val="minor"/>
      </rPr>
      <t xml:space="preserve">Planche complétée avec un peu de cébettes. Très belle production, 2 mois après le semis. </t>
    </r>
  </si>
  <si>
    <r>
      <t xml:space="preserve">Planté sur 4 lignes. </t>
    </r>
    <r>
      <rPr>
        <b/>
        <i/>
        <sz val="11"/>
        <color theme="1"/>
        <rFont val="Calibri"/>
        <family val="2"/>
        <scheme val="minor"/>
      </rPr>
      <t>Ajout de 10t/h de fumier de cheval composté. Planche complétée avec des cébettes plantée sur 7 Blignes !!! (rempli pour terminer les plants)</t>
    </r>
    <r>
      <rPr>
        <sz val="11"/>
        <color theme="1"/>
        <rFont val="Calibri"/>
        <family val="2"/>
        <scheme val="minor"/>
      </rPr>
      <t xml:space="preserve">. Belle production, seulement 42 jours après le semis. </t>
    </r>
  </si>
  <si>
    <t>Mel. Asiat. 29</t>
  </si>
  <si>
    <t>Poisson Ju/Sagittaire Sa</t>
  </si>
  <si>
    <t>Verdil/matador</t>
  </si>
  <si>
    <t>Raphaelle Me-Ve-Te-Ma-Ju-Sa-Ne</t>
  </si>
  <si>
    <t xml:space="preserve">Scorpion Ve-Te </t>
  </si>
  <si>
    <t>Radis 9</t>
  </si>
  <si>
    <t>Mel. Asiat 27</t>
  </si>
  <si>
    <t>Taureau Ma</t>
  </si>
  <si>
    <t>Mel. Asiat. 30</t>
  </si>
  <si>
    <r>
      <t>Planté sur 7 lignes.</t>
    </r>
    <r>
      <rPr>
        <b/>
        <i/>
        <sz val="11"/>
        <color theme="1"/>
        <rFont val="Calibri"/>
        <family val="2"/>
        <scheme val="minor"/>
      </rPr>
      <t xml:space="preserve">20 th/h de fumier de cheval avant plantation.  </t>
    </r>
    <r>
      <rPr>
        <sz val="11"/>
        <color theme="1"/>
        <rFont val="Calibri"/>
        <family val="2"/>
        <scheme val="minor"/>
      </rPr>
      <t xml:space="preserve">Le fait qu'il soit à l'ombre à permis  de récolter sur une plus longue période. </t>
    </r>
  </si>
  <si>
    <t>Rendement 2019 :
35€/m²</t>
  </si>
  <si>
    <r>
      <t xml:space="preserve">Planté sur 4 lignes à 30cm. </t>
    </r>
    <r>
      <rPr>
        <b/>
        <i/>
        <sz val="11"/>
        <color theme="1"/>
        <rFont val="Calibri"/>
        <family val="2"/>
        <scheme val="minor"/>
      </rPr>
      <t xml:space="preserve">20 th/h de fumier de cheval avant plantation. </t>
    </r>
    <r>
      <rPr>
        <sz val="11"/>
        <color theme="1"/>
        <rFont val="Calibri"/>
        <family val="2"/>
        <scheme val="minor"/>
      </rPr>
      <t xml:space="preserve">Bonne production même si peut-être un poil tôt dans la saison. Certaines avaient un calibre moyen. </t>
    </r>
  </si>
  <si>
    <r>
      <t xml:space="preserve">Plantés sur 4 lignes. </t>
    </r>
    <r>
      <rPr>
        <b/>
        <i/>
        <sz val="11"/>
        <color theme="1"/>
        <rFont val="Calibri"/>
        <family val="2"/>
        <scheme val="minor"/>
      </rPr>
      <t>Ajout de 10t/h de fumier de cheval moyennement composté.</t>
    </r>
    <r>
      <rPr>
        <sz val="11"/>
        <color theme="1"/>
        <rFont val="Calibri"/>
        <family val="2"/>
        <scheme val="minor"/>
      </rPr>
      <t xml:space="preserve"> Les premières hussardes (série 5) n'avais pas un beau calibre. Plantée trop tôt. </t>
    </r>
  </si>
  <si>
    <t>Bélier Pl</t>
  </si>
  <si>
    <t>Bélier Me-Ve</t>
  </si>
  <si>
    <t>Verseau Me-Ju/Capricorne Ne</t>
  </si>
  <si>
    <r>
      <t xml:space="preserve">Avant plantation, </t>
    </r>
    <r>
      <rPr>
        <b/>
        <i/>
        <sz val="11"/>
        <color theme="1"/>
        <rFont val="Calibri"/>
        <family val="2"/>
        <scheme val="minor"/>
      </rPr>
      <t xml:space="preserve">enfouit de 15t/h de fumier de cheval composté . </t>
    </r>
    <r>
      <rPr>
        <sz val="11"/>
        <color theme="1"/>
        <rFont val="Calibri"/>
        <family val="2"/>
        <scheme val="minor"/>
      </rPr>
      <t>Semé sur 13 rang. Production très correcte même si ils ont un poil manqué de soleil.</t>
    </r>
  </si>
  <si>
    <t>Mel. Asiat. 29/30</t>
  </si>
  <si>
    <t>Mel. Asiat. 30 (cresson) sur 1/2 planche</t>
  </si>
  <si>
    <r>
      <t xml:space="preserve">Plantés sur 3 lignes. </t>
    </r>
    <r>
      <rPr>
        <b/>
        <i/>
        <sz val="11"/>
        <color theme="1"/>
        <rFont val="Calibri"/>
        <family val="2"/>
        <scheme val="minor"/>
      </rPr>
      <t>Ajout de 20t/h de fumier de cheval composté.</t>
    </r>
    <r>
      <rPr>
        <sz val="11"/>
        <color theme="1"/>
        <rFont val="Calibri"/>
        <family val="2"/>
        <scheme val="minor"/>
      </rPr>
      <t xml:space="preserve"> Les cébettes ont un peu donné mais quasi rien pour les chicorée bouffée par les mulots.</t>
    </r>
  </si>
  <si>
    <r>
      <t xml:space="preserve">Planté sur 7 lignes. </t>
    </r>
    <r>
      <rPr>
        <b/>
        <i/>
        <sz val="11"/>
        <color theme="1"/>
        <rFont val="Calibri"/>
        <family val="2"/>
        <scheme val="minor"/>
      </rPr>
      <t xml:space="preserve">10t/h de fumier de cheval avant plantation. </t>
    </r>
    <r>
      <rPr>
        <sz val="11"/>
        <color theme="1"/>
        <rFont val="Calibri"/>
        <family val="2"/>
        <scheme val="minor"/>
      </rPr>
      <t>Bonne production mais un peu envahit par les graminées venues de la paille.</t>
    </r>
  </si>
  <si>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Récolte correcte mais fin de saison et moins de repousse. </t>
    </r>
  </si>
  <si>
    <r>
      <t xml:space="preserve">Planté sur 3 lignes. </t>
    </r>
    <r>
      <rPr>
        <b/>
        <i/>
        <sz val="11"/>
        <color theme="1"/>
        <rFont val="Calibri"/>
        <family val="2"/>
        <scheme val="minor"/>
      </rPr>
      <t>Ajout de 15t/h de fumier de cheval.</t>
    </r>
    <r>
      <rPr>
        <sz val="11"/>
        <color theme="1"/>
        <rFont val="Calibri"/>
        <family val="2"/>
        <scheme val="minor"/>
      </rPr>
      <t>Très bonne reprise, croissance rapide. Bonne production. A refaire.</t>
    </r>
  </si>
  <si>
    <r>
      <t xml:space="preserve">Planté sur 3 lignes. </t>
    </r>
    <r>
      <rPr>
        <b/>
        <i/>
        <sz val="11"/>
        <color theme="1"/>
        <rFont val="Calibri"/>
        <family val="2"/>
        <scheme val="minor"/>
      </rPr>
      <t>Ajout de 15t/h de fumier de cheval.</t>
    </r>
    <r>
      <rPr>
        <sz val="11"/>
        <color theme="1"/>
        <rFont val="Calibri"/>
        <family val="2"/>
        <scheme val="minor"/>
      </rPr>
      <t>Très bonne reprise, croissance rapide. Bonne production. A refaire</t>
    </r>
  </si>
  <si>
    <r>
      <t xml:space="preserve">Planté sur 4 lignes à 30cm. </t>
    </r>
    <r>
      <rPr>
        <b/>
        <i/>
        <sz val="11"/>
        <color theme="1"/>
        <rFont val="Calibri"/>
        <family val="2"/>
        <scheme val="minor"/>
      </rPr>
      <t xml:space="preserve">20 th/h de fumier de cheval avant plantation. </t>
    </r>
    <r>
      <rPr>
        <sz val="11"/>
        <color theme="1"/>
        <rFont val="Calibri"/>
        <family val="2"/>
        <scheme val="minor"/>
      </rPr>
      <t xml:space="preserve">Très bonne production avec un beau calibre. Le timing est parfait. </t>
    </r>
  </si>
  <si>
    <t>Planté sur 7 lignes. Aucun ajout de fumier avant semis. Très bonne croissance, bon emplacement par rapport à l'ombrage. Elles ont mieux poussées que celles sur la planche voisine en Taureau, plus exposée au soleil.</t>
  </si>
  <si>
    <r>
      <t xml:space="preserve">Semé sur 7 lignes.  </t>
    </r>
    <r>
      <rPr>
        <b/>
        <i/>
        <sz val="11"/>
        <color theme="1"/>
        <rFont val="Calibri"/>
        <family val="2"/>
        <scheme val="minor"/>
      </rPr>
      <t>15t/h de fumier de cheval avant plantation.</t>
    </r>
    <r>
      <rPr>
        <sz val="11"/>
        <color theme="1"/>
        <rFont val="Calibri"/>
        <family val="2"/>
        <scheme val="minor"/>
      </rPr>
      <t xml:space="preserve"> Croissance plus lente que Raxe, semée le même jour. </t>
    </r>
  </si>
  <si>
    <r>
      <t xml:space="preserve">Plantés sur 4 lignes. </t>
    </r>
    <r>
      <rPr>
        <b/>
        <i/>
        <sz val="11"/>
        <color theme="1"/>
        <rFont val="Calibri"/>
        <family val="2"/>
        <scheme val="minor"/>
      </rPr>
      <t>Ajout de 10t/h de fumier de cheval moyennement composté.</t>
    </r>
    <r>
      <rPr>
        <sz val="11"/>
        <color theme="1"/>
        <rFont val="Calibri"/>
        <family val="2"/>
        <scheme val="minor"/>
      </rPr>
      <t xml:space="preserve"> Bonne croissance mais la hussarde a eu du mal avec l'exposition. Trop chaud et trop de soleil.</t>
    </r>
  </si>
  <si>
    <t>Rendement 2019 :
24€/m²</t>
  </si>
  <si>
    <t>Rendement 2019 :
31€/m²</t>
  </si>
  <si>
    <t>0€/m²</t>
  </si>
  <si>
    <t>Fèves (Agadulce)</t>
  </si>
  <si>
    <t xml:space="preserve">Semé sur 13 lignes. Aucun ajout de fumier avant semis. Un peu juste au niveau de l'ensoleillement. Croissance poussive. </t>
  </si>
  <si>
    <t xml:space="preserve">Semé sur 7 lignes. Aucun ajout de fumier avant semis. Radis pas si précoce que ça. Ne pas mettre à l'ombre à cette époque car trop de galère à la pousse. </t>
  </si>
  <si>
    <t xml:space="preserve">Planté sur 7 lignes.  Aucun ajout de fumier avant semis. Très bonne croissance, bien exposée à l'ombre. Timing parfait et bonne récolte 60 jours après le semis. </t>
  </si>
  <si>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Plus de problème à la croissance. Une coupe et à peine plus réalisée. </t>
    </r>
  </si>
  <si>
    <t>Rendement 2019 :
33€/m²</t>
  </si>
  <si>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Plus de difficulté à la repousse après la première passe. </t>
    </r>
  </si>
  <si>
    <r>
      <t xml:space="preserve">Planté sur 7 lignes.  </t>
    </r>
    <r>
      <rPr>
        <b/>
        <i/>
        <sz val="11"/>
        <color theme="1"/>
        <rFont val="Calibri"/>
        <family val="2"/>
        <scheme val="minor"/>
      </rPr>
      <t>15t/h de fumier de cheval avant plantation.</t>
    </r>
    <r>
      <rPr>
        <sz val="11"/>
        <color theme="1"/>
        <rFont val="Calibri"/>
        <family val="2"/>
        <scheme val="minor"/>
      </rPr>
      <t xml:space="preserve"> Bonne croissance mais un poil moins rapide que celle en gémeaux. Un peu plus à l'ombre et peut-etre un peu trop arrosé mais bonne production au final. </t>
    </r>
  </si>
  <si>
    <r>
      <t xml:space="preserve">Planté sur 7 lignes. </t>
    </r>
    <r>
      <rPr>
        <b/>
        <i/>
        <sz val="11"/>
        <color theme="1"/>
        <rFont val="Calibri"/>
        <family val="2"/>
        <scheme val="minor"/>
      </rPr>
      <t>10t/h de fumier de cheval avant plantation.</t>
    </r>
    <r>
      <rPr>
        <sz val="11"/>
        <color theme="1"/>
        <rFont val="Calibri"/>
        <family val="2"/>
        <scheme val="minor"/>
      </rPr>
      <t xml:space="preserve"> Production correcte. </t>
    </r>
  </si>
  <si>
    <t>Rendement 2019 :
22€/m²</t>
  </si>
  <si>
    <r>
      <t xml:space="preserve">Planté sur 4 lignes à 30cm. </t>
    </r>
    <r>
      <rPr>
        <b/>
        <i/>
        <sz val="11"/>
        <color theme="1"/>
        <rFont val="Calibri"/>
        <family val="2"/>
        <scheme val="minor"/>
      </rPr>
      <t xml:space="preserve">20 th/h de fumier de cheval avant plantation. </t>
    </r>
    <r>
      <rPr>
        <sz val="11"/>
        <color theme="1"/>
        <rFont val="Calibri"/>
        <family val="2"/>
        <scheme val="minor"/>
      </rPr>
      <t xml:space="preserve">UN peu trop tôt par rapport à l'ensoleillement. Problème de montaison. </t>
    </r>
  </si>
  <si>
    <r>
      <t xml:space="preserve">Planté sur 4 lignes à 30cm. </t>
    </r>
    <r>
      <rPr>
        <b/>
        <i/>
        <sz val="11"/>
        <color theme="1"/>
        <rFont val="Calibri"/>
        <family val="2"/>
        <scheme val="minor"/>
      </rPr>
      <t xml:space="preserve">20 th/h de fumier de cheval avant plantation. </t>
    </r>
    <r>
      <rPr>
        <sz val="11"/>
        <color theme="1"/>
        <rFont val="Calibri"/>
        <family val="2"/>
        <scheme val="minor"/>
      </rPr>
      <t xml:space="preserve">Mauvais emplacement pour la cressonnette car trop au  soleil. </t>
    </r>
  </si>
  <si>
    <t>Rendement 2019 :
39€/m²</t>
  </si>
  <si>
    <r>
      <t xml:space="preserve">Planté sur 3 lignes. </t>
    </r>
    <r>
      <rPr>
        <b/>
        <i/>
        <sz val="11"/>
        <color theme="1"/>
        <rFont val="Calibri"/>
        <family val="2"/>
        <scheme val="minor"/>
      </rPr>
      <t xml:space="preserve">10t/h de fumier de cheval avant plantation. </t>
    </r>
    <r>
      <rPr>
        <sz val="11"/>
        <color theme="1"/>
        <rFont val="Calibri"/>
        <family val="2"/>
        <scheme val="minor"/>
      </rPr>
      <t xml:space="preserve">Toute dernière plantation de l'année. </t>
    </r>
  </si>
  <si>
    <t>15t/ha de fumier de cheval composté + 30 t/ha de compost végétal</t>
  </si>
  <si>
    <t>Rendement 2019 :
30€/m²</t>
  </si>
  <si>
    <t>Rendement 2019 :
19€/m²</t>
  </si>
  <si>
    <t>30t/ha de fumier de cheval composté + 60 t/ha de compost végétal</t>
  </si>
  <si>
    <t>Gabrielle Me-Ve-Te</t>
  </si>
  <si>
    <t>Rendement 2019 :
40/m²</t>
  </si>
  <si>
    <t>Rendement 2019 :
33/m²</t>
  </si>
  <si>
    <t>Retrait bâche occultation+Amendement</t>
  </si>
  <si>
    <t>Destruction EV et bâche occultation</t>
  </si>
  <si>
    <t>Rendement 2019 :
0/m²</t>
  </si>
  <si>
    <t xml:space="preserve">Moyenne Rotation </t>
  </si>
  <si>
    <t>SAISON 2020</t>
  </si>
  <si>
    <t>Mel Asiat 1</t>
  </si>
  <si>
    <t>Tomate cerise</t>
  </si>
  <si>
    <t>Tomate A.</t>
  </si>
  <si>
    <t>HV1</t>
  </si>
  <si>
    <t>HV 2</t>
  </si>
  <si>
    <t>Mel. Asiat 29</t>
  </si>
  <si>
    <t>Meal. Asiat 30</t>
  </si>
  <si>
    <t>Mel. Asiat 29/30</t>
  </si>
  <si>
    <t>Bélier Ve/Taureau Ju</t>
  </si>
  <si>
    <t>PDT</t>
  </si>
  <si>
    <t>Betterave  1</t>
  </si>
  <si>
    <t>HV 3</t>
  </si>
  <si>
    <t>HV 4</t>
  </si>
  <si>
    <t>HV 9</t>
  </si>
  <si>
    <t>HV11</t>
  </si>
  <si>
    <t>Gabrielle Ma-Ju-Sa-Ne-Ur-Pl</t>
  </si>
  <si>
    <t>Messidor/Thermidrome</t>
  </si>
  <si>
    <t>20kg</t>
  </si>
  <si>
    <t>Ail (Messidrome)</t>
  </si>
  <si>
    <t xml:space="preserve">Planté sur 3 lignes tous les 15cm. </t>
  </si>
  <si>
    <t xml:space="preserve">Planté sur 3 lignes tous les 15cm. 1 ligne complétée par thermidrome. </t>
  </si>
  <si>
    <t>Ail (Messidrome/ Thermidrome)</t>
  </si>
  <si>
    <t>Ail (Thermidrome)</t>
  </si>
  <si>
    <t>Aillet (Thermidrome)</t>
  </si>
  <si>
    <t xml:space="preserve">Planté sur 4 lignes tous les 10cm. </t>
  </si>
  <si>
    <t>15 mars-1er juin</t>
  </si>
  <si>
    <t>8 mai - 20 juillet</t>
  </si>
  <si>
    <t>15 mai - 27 juillet</t>
  </si>
  <si>
    <t>4 juin - 12 août</t>
  </si>
  <si>
    <t>27 mai - 8 août</t>
  </si>
  <si>
    <t>22 mai - 2 Août</t>
  </si>
  <si>
    <t>15 mars - 8 juin</t>
  </si>
  <si>
    <t>11 juin - 19 août</t>
  </si>
  <si>
    <t>15 mars - 15 juin</t>
  </si>
  <si>
    <t>18 juin - 26 août</t>
  </si>
  <si>
    <t>15 mars - 22 juin</t>
  </si>
  <si>
    <t>25 juin - 2 sept.</t>
  </si>
  <si>
    <t>15 mars - 29 juin</t>
  </si>
  <si>
    <t>2 juillet - 9 sept.</t>
  </si>
  <si>
    <t>Chou Rave vert</t>
  </si>
  <si>
    <t>Chou Rave rouge</t>
  </si>
  <si>
    <t>9 juillet - 12 sept.</t>
  </si>
  <si>
    <t>9 juilet - 12  sept.</t>
  </si>
  <si>
    <t>16 juillet - 20 sept.</t>
  </si>
  <si>
    <t>13 mars - 15 juillet</t>
  </si>
  <si>
    <t>13 mars - 8 juillet</t>
  </si>
  <si>
    <t>Blette feuille 1</t>
  </si>
  <si>
    <t>Blette Pied 1</t>
  </si>
  <si>
    <t>4 mars - 10 mai</t>
  </si>
  <si>
    <t>4 mars - 20 mai</t>
  </si>
  <si>
    <t>3 juin - 25 sept.</t>
  </si>
  <si>
    <t>25 février - 10 mai</t>
  </si>
  <si>
    <t>12 mars - 10 mai</t>
  </si>
  <si>
    <t>11 mai - Nov</t>
  </si>
  <si>
    <t>19 mars - 22 mai</t>
  </si>
  <si>
    <t>Mel. Asiat 4</t>
  </si>
  <si>
    <t>9 avril - 22 mai</t>
  </si>
  <si>
    <t>27 mars - 27 mai</t>
  </si>
  <si>
    <t>Mel. Asiat 5</t>
  </si>
  <si>
    <t>15 avril - 27 mai</t>
  </si>
  <si>
    <t>Epinard pied 1</t>
  </si>
  <si>
    <t>7 Fev- 10 avril</t>
  </si>
  <si>
    <t>12 avril - 31 mai</t>
  </si>
  <si>
    <t>Fev- 15 avril</t>
  </si>
  <si>
    <t>Nov - 15 mai</t>
  </si>
  <si>
    <t>Nov - 22 mai</t>
  </si>
  <si>
    <t>Fev - 7 juin</t>
  </si>
  <si>
    <t>Fev- 7 juin</t>
  </si>
  <si>
    <t>10 Fev-15 juin</t>
  </si>
  <si>
    <t>10 Fev- 15 juin</t>
  </si>
  <si>
    <t>22  Fév. - 10 juin</t>
  </si>
  <si>
    <t>22 Fév. - 20 juin</t>
  </si>
  <si>
    <t>22 Fèv. - 30 juin</t>
  </si>
  <si>
    <t>22 Fèv. - 10 juillet</t>
  </si>
  <si>
    <t>13 juin - 25 juillet</t>
  </si>
  <si>
    <t>Mel. Asiat.15</t>
  </si>
  <si>
    <t>20 juin - 20 juillet</t>
  </si>
  <si>
    <t xml:space="preserve">Mesclun 17 </t>
  </si>
  <si>
    <t>30 juin - 7 août</t>
  </si>
  <si>
    <t xml:space="preserve">Mel. Asiat. 17 </t>
  </si>
  <si>
    <t>10 juillet - 2 août</t>
  </si>
  <si>
    <t>1 mars - 25 avril</t>
  </si>
  <si>
    <t>1 mars - 30 avril</t>
  </si>
  <si>
    <t>1 mars - 8 mai</t>
  </si>
  <si>
    <t>10 mars - 15 mai</t>
  </si>
  <si>
    <t>1 mai - 5 Sept.</t>
  </si>
  <si>
    <t>1 mai - 15 août</t>
  </si>
  <si>
    <t>10 mai - 15 août</t>
  </si>
  <si>
    <t>6 Fèv. - 20 avril</t>
  </si>
  <si>
    <t>20 Fèv. - 20 avril</t>
  </si>
  <si>
    <t>5 mars - 30 avril</t>
  </si>
  <si>
    <t>6 Fèv. - 24 Avril</t>
  </si>
  <si>
    <t>7 Fèv. - 20 Avril</t>
  </si>
  <si>
    <t>20 Fèv. - 26 avril</t>
  </si>
  <si>
    <t>20 Fèv. - 26 Avril</t>
  </si>
  <si>
    <t>1 Mai - Nov.</t>
  </si>
  <si>
    <t>1 mai - Nov.</t>
  </si>
  <si>
    <t>1 mai - Nov</t>
  </si>
  <si>
    <t>Mel Asiat 2</t>
  </si>
  <si>
    <t>1 mars - 10 mai</t>
  </si>
  <si>
    <t>25 Fèv. - 10 mai</t>
  </si>
  <si>
    <t>1 0mai - Nov.</t>
  </si>
  <si>
    <t>1 0mai - Nov</t>
  </si>
  <si>
    <t>Mel. Asiat 3</t>
  </si>
  <si>
    <t>20 Fèv. - 9 mai</t>
  </si>
  <si>
    <t xml:space="preserve">Melon </t>
  </si>
  <si>
    <t>15 mai - 30 août</t>
  </si>
  <si>
    <t>15 mai - 30 aôut</t>
  </si>
  <si>
    <t>6 mars - Nov</t>
  </si>
  <si>
    <t>6 mars  Nov</t>
  </si>
  <si>
    <t>1 avril - 1 er juin</t>
  </si>
  <si>
    <t>22 février - 3 mai</t>
  </si>
  <si>
    <t>22 Fèv. - 10 mai</t>
  </si>
  <si>
    <t>22 Fèv. - 20 mai</t>
  </si>
  <si>
    <t>22 Fèv. - 3 mai</t>
  </si>
  <si>
    <t>27 mars - 15 mai</t>
  </si>
  <si>
    <t>Epinard PIed 1</t>
  </si>
  <si>
    <t>Chou chinois</t>
  </si>
  <si>
    <t>Chou Kale/Chou rave</t>
  </si>
  <si>
    <t>10 août - Octobre</t>
  </si>
  <si>
    <t>10 août - Dec</t>
  </si>
  <si>
    <t>Epinard !!!</t>
  </si>
  <si>
    <t>15 juillet - 20 octobre</t>
  </si>
  <si>
    <t>Simiane</t>
  </si>
  <si>
    <t xml:space="preserve"> Simiane</t>
  </si>
  <si>
    <t>Mars-15 juillet</t>
  </si>
  <si>
    <t>Mars- 1 Août</t>
  </si>
  <si>
    <t>Mars-1 Août</t>
  </si>
  <si>
    <t>Nov - 1 juin</t>
  </si>
  <si>
    <t>Mangetout</t>
  </si>
  <si>
    <t>10 février - 15 juin</t>
  </si>
  <si>
    <t>15 mai - 1 juillet</t>
  </si>
  <si>
    <t>22 mai - 7 juillet</t>
  </si>
  <si>
    <t>29 mai - 14 juillet</t>
  </si>
  <si>
    <t>7 juin - 21 juillet</t>
  </si>
  <si>
    <t>Carotte 3</t>
  </si>
  <si>
    <t>15 juin - Octobre</t>
  </si>
  <si>
    <t>15 juin - octobre</t>
  </si>
  <si>
    <t>Blette Feuille</t>
  </si>
  <si>
    <t>26 juillet - 1 octobre</t>
  </si>
  <si>
    <t>26 juil. - 1 octobre</t>
  </si>
  <si>
    <t>Blette feuille</t>
  </si>
  <si>
    <t>Blette Pied</t>
  </si>
  <si>
    <t>Bllette Pied</t>
  </si>
  <si>
    <t>Mel. Asiat 19</t>
  </si>
  <si>
    <t>20 juillet - 21 août</t>
  </si>
  <si>
    <t>20 juillet - 6 sept.</t>
  </si>
  <si>
    <t>Mel. Asiat 18</t>
  </si>
  <si>
    <t>16 juillet - 16 août</t>
  </si>
  <si>
    <t>10 août - 15 otobre</t>
  </si>
  <si>
    <t>10 août - 15 octobre</t>
  </si>
  <si>
    <t>25 juillet - Nov</t>
  </si>
  <si>
    <t>Radis rond rouge</t>
  </si>
  <si>
    <t>22 août - oct.</t>
  </si>
  <si>
    <t>21 février -3 Mai</t>
  </si>
  <si>
    <t>10 février - 15 avril</t>
  </si>
  <si>
    <t>10 juin - 20 juillet</t>
  </si>
  <si>
    <t>Mel. Asiat 7</t>
  </si>
  <si>
    <t>2 mai - 7 juin</t>
  </si>
  <si>
    <t>Mel. Asiat 8</t>
  </si>
  <si>
    <t>9 mai - 15 juin</t>
  </si>
  <si>
    <t>20 juin - Nov</t>
  </si>
  <si>
    <t>Mel. Asiat.6</t>
  </si>
  <si>
    <t>26 avril - 1 juin</t>
  </si>
  <si>
    <t>20 février - 2 mai</t>
  </si>
  <si>
    <t>13 mars - 10 juin</t>
  </si>
  <si>
    <t>13 mars - 3 juin</t>
  </si>
  <si>
    <t>13 mars 21 mai</t>
  </si>
  <si>
    <t>Mel. Asiat 10</t>
  </si>
  <si>
    <t>24 mai - 22 juin</t>
  </si>
  <si>
    <t>21 février - 3 mai</t>
  </si>
  <si>
    <t>13 juin - 15 août</t>
  </si>
  <si>
    <t>5 juin - 15 août</t>
  </si>
  <si>
    <t>Epianrd 3</t>
  </si>
  <si>
    <t>1 juillet -Dec</t>
  </si>
  <si>
    <t>1 juillet - Dec</t>
  </si>
  <si>
    <t>20 mai - 28 septembre</t>
  </si>
  <si>
    <r>
      <t xml:space="preserve">Planté sur 7 lignes. </t>
    </r>
    <r>
      <rPr>
        <b/>
        <i/>
        <sz val="11"/>
        <color theme="1"/>
        <rFont val="Calibri"/>
        <family val="2"/>
        <scheme val="minor"/>
      </rPr>
      <t>15t/h de fumier de cheval avant plantation.</t>
    </r>
    <r>
      <rPr>
        <sz val="11"/>
        <color theme="1"/>
        <rFont val="Calibri"/>
        <family val="2"/>
        <scheme val="minor"/>
      </rPr>
      <t xml:space="preserve"> Très bonne production emplacement et timing parfait. </t>
    </r>
  </si>
  <si>
    <r>
      <t xml:space="preserve">Planté sur 7 lignes. </t>
    </r>
    <r>
      <rPr>
        <b/>
        <i/>
        <sz val="11"/>
        <color theme="1"/>
        <rFont val="Calibri"/>
        <family val="2"/>
        <scheme val="minor"/>
      </rPr>
      <t xml:space="preserve">10t/h de fumier de cheval avant plantation. </t>
    </r>
    <r>
      <rPr>
        <sz val="11"/>
        <color theme="1"/>
        <rFont val="Calibri"/>
        <family val="2"/>
        <scheme val="minor"/>
      </rPr>
      <t>Bonne production mais repousse plus poussive.</t>
    </r>
  </si>
  <si>
    <t xml:space="preserve">Planté sur 3 lignes à 25cm. Aucun ajout avant plantation. Production correcte mais trop à l'ombre. Les pluies de l'automne n'ont pas aidé. </t>
  </si>
  <si>
    <t>Productivité</t>
  </si>
  <si>
    <r>
      <t xml:space="preserve">Planté sur 7 lignes. </t>
    </r>
    <r>
      <rPr>
        <b/>
        <i/>
        <sz val="11"/>
        <color theme="1"/>
        <rFont val="Calibri"/>
        <family val="2"/>
        <scheme val="minor"/>
      </rPr>
      <t xml:space="preserve">10t/h de fumier de cheval avant plantation. </t>
    </r>
    <r>
      <rPr>
        <sz val="11"/>
        <color theme="1"/>
        <rFont val="Calibri"/>
        <family val="2"/>
        <scheme val="minor"/>
      </rPr>
      <t>Bonne production mais repousse poussive</t>
    </r>
  </si>
  <si>
    <r>
      <t xml:space="preserve">Planté sur 7 lignes. </t>
    </r>
    <r>
      <rPr>
        <b/>
        <i/>
        <sz val="11"/>
        <color theme="1"/>
        <rFont val="Calibri"/>
        <family val="2"/>
        <scheme val="minor"/>
      </rPr>
      <t xml:space="preserve">10t/h de fumier de cheval avant plantation. </t>
    </r>
    <r>
      <rPr>
        <sz val="11"/>
        <color theme="1"/>
        <rFont val="Calibri"/>
        <family val="2"/>
        <scheme val="minor"/>
      </rPr>
      <t xml:space="preserve"> Bonne production mais repousse poussive</t>
    </r>
  </si>
  <si>
    <t>Rendement 2019 :
18€ /m²</t>
  </si>
  <si>
    <t>Moyenne Productivité</t>
  </si>
  <si>
    <r>
      <t xml:space="preserve">Planté sur 7 lignes. </t>
    </r>
    <r>
      <rPr>
        <b/>
        <i/>
        <sz val="11"/>
        <color theme="1"/>
        <rFont val="Calibri"/>
        <family val="2"/>
        <scheme val="minor"/>
      </rPr>
      <t xml:space="preserve">10t/h de fumier de cheval avant plantation. </t>
    </r>
    <r>
      <rPr>
        <sz val="11"/>
        <color theme="1"/>
        <rFont val="Calibri"/>
        <family val="2"/>
        <scheme val="minor"/>
      </rPr>
      <t>Croissance mauvaise et salade non récoltable certainement due à trop d'humidité.</t>
    </r>
  </si>
  <si>
    <r>
      <t xml:space="preserve">Planté sur 7 lignes. </t>
    </r>
    <r>
      <rPr>
        <b/>
        <i/>
        <sz val="11"/>
        <color theme="1"/>
        <rFont val="Calibri"/>
        <family val="2"/>
        <scheme val="minor"/>
      </rPr>
      <t xml:space="preserve">10t/h de fumier de cheval avant plantation. </t>
    </r>
    <r>
      <rPr>
        <sz val="11"/>
        <color theme="1"/>
        <rFont val="Calibri"/>
        <family val="2"/>
        <scheme val="minor"/>
      </rPr>
      <t>Quasi aucune production.</t>
    </r>
  </si>
  <si>
    <t>Rendement 2019 :
27€/m²</t>
  </si>
  <si>
    <r>
      <t xml:space="preserve">Planté sur 4 lignes à 30cm. </t>
    </r>
    <r>
      <rPr>
        <b/>
        <i/>
        <sz val="11"/>
        <color theme="1"/>
        <rFont val="Calibri"/>
        <family val="2"/>
        <scheme val="minor"/>
      </rPr>
      <t xml:space="preserve">20 th/h de fumier de cheval avant plantation. </t>
    </r>
    <r>
      <rPr>
        <sz val="11"/>
        <color theme="1"/>
        <rFont val="Calibri"/>
        <family val="2"/>
        <scheme val="minor"/>
      </rPr>
      <t>Très mauvaise production. Ne plus refaire cette variété à l'automne.</t>
    </r>
  </si>
  <si>
    <r>
      <t xml:space="preserve">Planté sur 3 lignes à 30 Cm. </t>
    </r>
    <r>
      <rPr>
        <b/>
        <i/>
        <sz val="11"/>
        <color theme="1"/>
        <rFont val="Calibri"/>
        <family val="2"/>
        <scheme val="minor"/>
      </rPr>
      <t>Ajout de 10t/h de fumier de cheval composté.</t>
    </r>
    <r>
      <rPr>
        <sz val="11"/>
        <color theme="1"/>
        <rFont val="Calibri"/>
        <family val="2"/>
        <scheme val="minor"/>
      </rPr>
      <t xml:space="preserve"> Production très moyenne. Calibre très instable. </t>
    </r>
  </si>
  <si>
    <t>Rendement 2019 :
25€/m²</t>
  </si>
  <si>
    <r>
      <t>Planté sur 4 lignes.</t>
    </r>
    <r>
      <rPr>
        <b/>
        <i/>
        <sz val="11"/>
        <color theme="1"/>
        <rFont val="Calibri"/>
        <family val="2"/>
        <scheme val="minor"/>
      </rPr>
      <t xml:space="preserve"> 20t/h de fumier de cheval avant plantation. </t>
    </r>
    <r>
      <rPr>
        <sz val="11"/>
        <color theme="1"/>
        <rFont val="Calibri"/>
        <family val="2"/>
        <scheme val="minor"/>
      </rPr>
      <t xml:space="preserve">Très mauvaise production. Semé trop tôt. </t>
    </r>
  </si>
  <si>
    <r>
      <t xml:space="preserve">Planté sur 4 lignes. </t>
    </r>
    <r>
      <rPr>
        <b/>
        <i/>
        <sz val="11"/>
        <color theme="1"/>
        <rFont val="Calibri"/>
        <family val="2"/>
        <scheme val="minor"/>
      </rPr>
      <t xml:space="preserve">Ajout de 10t/h de fumier de cheval composté. </t>
    </r>
    <r>
      <rPr>
        <sz val="11"/>
        <color theme="1"/>
        <rFont val="Calibri"/>
        <family val="2"/>
        <scheme val="minor"/>
      </rPr>
      <t xml:space="preserve">Le timing est bon pour cette culture. Bonne productivité. </t>
    </r>
  </si>
  <si>
    <t>Rendement 2019 :
37€/m²</t>
  </si>
  <si>
    <t>Rendement 2019 :
49€/m²</t>
  </si>
  <si>
    <t>15 juin - 16 septembre</t>
  </si>
  <si>
    <t>15 juin - 15 septembre</t>
  </si>
  <si>
    <t>20 juillet - 15 septembre</t>
  </si>
  <si>
    <t>28 juillet - 25 Septembre</t>
  </si>
  <si>
    <t>4 août - 7 octobre</t>
  </si>
  <si>
    <t>11 août - 15 octobre</t>
  </si>
  <si>
    <t>Salade 7</t>
  </si>
  <si>
    <t>18 août - 1er nov.</t>
  </si>
  <si>
    <t>18 août - 1er nov</t>
  </si>
  <si>
    <t>25 août - 15 nov.</t>
  </si>
  <si>
    <t>Salade 9</t>
  </si>
  <si>
    <t>2 sept-Dec</t>
  </si>
  <si>
    <t>10 sept. - 10 nov.</t>
  </si>
  <si>
    <t>10 sept. - 10 Nov</t>
  </si>
  <si>
    <t xml:space="preserve">Red meat </t>
  </si>
  <si>
    <t>20 août - 20 octobre</t>
  </si>
  <si>
    <t>15 juillet - 2 août</t>
  </si>
  <si>
    <t>21 juillet - 7 août</t>
  </si>
  <si>
    <t>3 juin - 26 juin</t>
  </si>
  <si>
    <t>Mel. Asiat 11/12</t>
  </si>
  <si>
    <t>Mel. Asiat 13</t>
  </si>
  <si>
    <t>Mel. Asiat 14</t>
  </si>
  <si>
    <t>10 juin - 5 juillet</t>
  </si>
  <si>
    <t>17 juin - 10 juillet</t>
  </si>
  <si>
    <t>3 août - Nov</t>
  </si>
  <si>
    <t>8 août - Nov</t>
  </si>
  <si>
    <t>Mescllun 14</t>
  </si>
  <si>
    <t>15 juin - 27 juil.</t>
  </si>
  <si>
    <t>22 juin - 2 août</t>
  </si>
  <si>
    <t>Salade 7-8</t>
  </si>
  <si>
    <t>Salade 8-9</t>
  </si>
  <si>
    <t>10 juillet - 31 juillet</t>
  </si>
  <si>
    <t>2 juillet - 20 juillet</t>
  </si>
  <si>
    <t xml:space="preserve">Mesclun </t>
  </si>
  <si>
    <t>2 juin - 5 juillet</t>
  </si>
  <si>
    <t>Octobre - Dec</t>
  </si>
  <si>
    <t>EV Mixte Maraîcher/Courge</t>
  </si>
  <si>
    <t>EV Mixte Maraîcher/Roma</t>
  </si>
  <si>
    <t>30t/h de fumier de cheval composté + 60 t/h de compost végétal</t>
  </si>
  <si>
    <t xml:space="preserve">Aucun amendement supplémentaire si ce n'est la couverture en paille venant du paillage des tomates. </t>
  </si>
  <si>
    <t>Aucun amendement si ce n'est la paille que l'on a laissé en place tout l'hiver</t>
  </si>
  <si>
    <t>Rien si ce n'est les reste des cultures et le BRF composté disposé l'hiver précédent en inter-jardin</t>
  </si>
  <si>
    <t xml:space="preserve">30t/ha de fumier de cheval composté + 60 t/ha de compost végétal + reste de culture et BFR partiellement composté </t>
  </si>
  <si>
    <t>Rendement 2019 :
38€/m²</t>
  </si>
  <si>
    <t>Rendement 2019 :
36€/m²</t>
  </si>
  <si>
    <r>
      <t xml:space="preserve">Planté sur 7 lignes.  </t>
    </r>
    <r>
      <rPr>
        <b/>
        <i/>
        <sz val="11"/>
        <color theme="1"/>
        <rFont val="Calibri"/>
        <family val="2"/>
        <scheme val="minor"/>
      </rPr>
      <t>15t/h de fumier de cheval avant plantation.</t>
    </r>
    <r>
      <rPr>
        <sz val="11"/>
        <color theme="1"/>
        <rFont val="Calibri"/>
        <family val="2"/>
        <scheme val="minor"/>
      </rPr>
      <t xml:space="preserve"> Croissance un peu moins bonne que les deux précédente séries. </t>
    </r>
  </si>
  <si>
    <r>
      <t xml:space="preserve">Planté sur 7 lignes.  </t>
    </r>
    <r>
      <rPr>
        <b/>
        <i/>
        <sz val="11"/>
        <color theme="1"/>
        <rFont val="Calibri"/>
        <family val="2"/>
        <scheme val="minor"/>
      </rPr>
      <t>15t/h de fumier de cheval avant plantation.</t>
    </r>
    <r>
      <rPr>
        <sz val="11"/>
        <color theme="1"/>
        <rFont val="Calibri"/>
        <family val="2"/>
        <scheme val="minor"/>
      </rPr>
      <t xml:space="preserve"> Planche complétée avec un peu de radis blanc. Croissance de la mâche moins bonne. </t>
    </r>
  </si>
  <si>
    <t>Rendement 2019 :
32€/m²</t>
  </si>
  <si>
    <t>Rendement 2019 :
42€/m²</t>
  </si>
  <si>
    <t>Rendement 2019 :
28€/m²</t>
  </si>
  <si>
    <t>Rendement 2019 :
34€/m²</t>
  </si>
  <si>
    <t>Navet2</t>
  </si>
  <si>
    <t>Tps croissance Après semis/plantation</t>
  </si>
  <si>
    <t>Tps croissance total</t>
  </si>
  <si>
    <t>Oignon/Cébettes</t>
  </si>
  <si>
    <t>Rijn*3/Sweet*3/Prem.*1/Doré*3Ampo*3/Trope*3/Ishi*9/poulet*11</t>
  </si>
  <si>
    <t xml:space="preserve">Aucun amendement si ce n'est de remettre la paille de paillage retiré avant la plantation des épinards. </t>
  </si>
  <si>
    <t>Environ 15t/h de fumier de cheval composté + 30 t/h de compost végétal fait maison</t>
  </si>
  <si>
    <t xml:space="preserve">Reste de cultures et 30t/h de compost végétal fait maison. </t>
  </si>
  <si>
    <t>Rendement 2019 :
43/m²</t>
  </si>
  <si>
    <t>Rendement 2019 :
34/m²</t>
  </si>
  <si>
    <t>Rendement 2019 :
38/m²</t>
  </si>
  <si>
    <t>Rendement 2019 :
42/m²</t>
  </si>
  <si>
    <t>Rendement 2019 :
36/m²</t>
  </si>
  <si>
    <t>Rendement 2019 :
20€/m²</t>
  </si>
  <si>
    <t>Rendement 2019 :
18€/m²</t>
  </si>
  <si>
    <t>.</t>
  </si>
  <si>
    <t>Rendement 2019 :
30 €/m²</t>
  </si>
  <si>
    <t>Rendement 2019 :
22 €/m²</t>
  </si>
  <si>
    <t>Rendement 2019 :
21 /m²</t>
  </si>
  <si>
    <t>Rendement 2019 :
21€ /m²</t>
  </si>
  <si>
    <t>Rendement 2019 :
14€ /m²</t>
  </si>
  <si>
    <t>Rendement 2019 :
26 €/m²</t>
  </si>
  <si>
    <t>Rendement 2019 :
50€/m²</t>
  </si>
  <si>
    <t>Rendement 2019 :
51 €/m²</t>
  </si>
  <si>
    <t>Rendement 2019 :
50 €/m²</t>
  </si>
  <si>
    <t>Rendement 2019 :
43€/m²</t>
  </si>
  <si>
    <t>Rendement 2019 :
44 €/m²</t>
  </si>
  <si>
    <t>Rendement 2019 :
52 €/m²</t>
  </si>
  <si>
    <t>Rendement 2019 :
28 €/m²</t>
  </si>
  <si>
    <t>Rendement 2019 :
39 €/m²</t>
  </si>
  <si>
    <t>Rendement 2019 :
41€/m²</t>
  </si>
  <si>
    <t>Rendement 2019 :
40€/m²</t>
  </si>
  <si>
    <t>Rendement 2019 :
56€/m²</t>
  </si>
  <si>
    <t>Rendement 2019 :
60€/m²</t>
  </si>
  <si>
    <t>Rendement 2019 :
52€/m²</t>
  </si>
  <si>
    <t>Rendement 2019 :
47€/m²</t>
  </si>
  <si>
    <t>Rendement 2019 :
45€/m²</t>
  </si>
  <si>
    <t>Rendement 2019 :
49/m²</t>
  </si>
  <si>
    <t>Rendement 2019 :
26€/m²</t>
  </si>
  <si>
    <t>Rendement 2019 :
51€/m²</t>
  </si>
  <si>
    <t>Rendement 2019 : 33€/m²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</si>
</sst>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40C]d\-mmm;@"/>
    <numFmt numFmtId="165" formatCode="0.0"/>
    <numFmt numFmtId="166" formatCode="[$-40C]d\-mmm\-yy;@"/>
    <numFmt numFmtId="167" formatCode="#,##0.00_ ;\-#,##0.00\ "/>
  </numFmts>
  <fonts count="34" x14ac:knownFonts="1">
    <font>
      <sz val="11"/>
      <color theme="1"/>
      <name val="Calibri"/>
      <family val="2"/>
      <scheme val="minor"/>
    </font>
    <font>
      <sz val="9"/>
      <color theme="1"/>
      <name val="Calibri"/>
      <family val="2"/>
      <scheme val="minor"/>
    </font>
    <font>
      <sz val="11"/>
      <color theme="1"/>
      <name val="Times New Roman"/>
      <family val="1"/>
    </font>
    <font>
      <sz val="14"/>
      <color theme="1"/>
      <name val="Arial"/>
      <family val="2"/>
    </font>
    <font>
      <sz val="7"/>
      <color theme="1"/>
      <name val="Calibri"/>
      <family val="2"/>
      <scheme val="minor"/>
    </font>
    <font>
      <sz val="10"/>
      <color theme="1"/>
      <name val="Calibri"/>
      <family val="2"/>
      <scheme val="minor"/>
    </font>
    <font>
      <sz val="8"/>
      <color theme="1"/>
      <name val="Calibri"/>
      <family val="2"/>
      <scheme val="minor"/>
    </font>
    <font>
      <b/>
      <sz val="11"/>
      <color theme="1"/>
      <name val="Calibri"/>
      <family val="2"/>
      <scheme val="minor"/>
    </font>
    <font>
      <sz val="8"/>
      <color theme="1"/>
      <name val="Times New Roman"/>
      <family val="1"/>
    </font>
    <font>
      <b/>
      <i/>
      <sz val="8"/>
      <color theme="1"/>
      <name val="Calibri"/>
      <family val="2"/>
      <scheme val="minor"/>
    </font>
    <font>
      <sz val="9"/>
      <color theme="1"/>
      <name val="Calibri"/>
      <family val="2"/>
      <scheme val="minor"/>
    </font>
    <font>
      <sz val="11"/>
      <color theme="1"/>
      <name val="Times New Roman"/>
      <family val="1"/>
    </font>
    <font>
      <b/>
      <sz val="14"/>
      <color theme="1"/>
      <name val="Calibri"/>
      <family val="2"/>
      <scheme val="minor"/>
    </font>
    <font>
      <b/>
      <i/>
      <sz val="14"/>
      <color theme="1"/>
      <name val="Calibri"/>
      <family val="2"/>
      <scheme val="minor"/>
    </font>
    <font>
      <sz val="14"/>
      <color theme="1"/>
      <name val="Calibri"/>
      <family val="2"/>
      <scheme val="minor"/>
    </font>
    <font>
      <sz val="20"/>
      <color theme="1"/>
      <name val="Calibri"/>
      <family val="2"/>
      <scheme val="minor"/>
    </font>
    <font>
      <sz val="11"/>
      <color theme="1"/>
      <name val="Calibri"/>
      <family val="2"/>
      <scheme val="minor"/>
    </font>
    <font>
      <sz val="6"/>
      <color theme="1"/>
      <name val="Calibri"/>
      <family val="2"/>
      <scheme val="minor"/>
    </font>
    <font>
      <sz val="36"/>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b/>
      <i/>
      <sz val="11"/>
      <color theme="1"/>
      <name val="Calibri"/>
      <family val="2"/>
      <scheme val="minor"/>
    </font>
    <font>
      <sz val="9"/>
      <color theme="1"/>
      <name val="Calibri"/>
      <family val="2"/>
      <scheme val="minor"/>
    </font>
    <font>
      <sz val="22"/>
      <color theme="1"/>
      <name val="Calibri"/>
      <family val="2"/>
      <scheme val="minor"/>
    </font>
    <font>
      <i/>
      <sz val="11"/>
      <color theme="1"/>
      <name val="Calibri"/>
      <family val="2"/>
      <scheme val="minor"/>
    </font>
    <font>
      <sz val="18"/>
      <color theme="1"/>
      <name val="Calibri"/>
      <family val="2"/>
      <scheme val="minor"/>
    </font>
    <font>
      <sz val="11"/>
      <color rgb="FFFF0000"/>
      <name val="Calibri"/>
      <family val="2"/>
      <scheme val="minor"/>
    </font>
    <font>
      <sz val="11"/>
      <color theme="1"/>
      <name val="Calibri"/>
      <family val="2"/>
    </font>
    <font>
      <sz val="11"/>
      <name val="Calibri"/>
      <family val="2"/>
      <scheme val="minor"/>
    </font>
    <font>
      <sz val="9"/>
      <color theme="1"/>
      <name val="Calibri"/>
      <family val="2"/>
      <scheme val="minor"/>
    </font>
    <font>
      <sz val="8"/>
      <name val="Calibri"/>
      <family val="2"/>
      <scheme val="minor"/>
    </font>
    <font>
      <sz val="16"/>
      <color theme="1"/>
      <name val="Calibri"/>
      <family val="2"/>
      <scheme val="minor"/>
    </font>
    <font>
      <sz val="28"/>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9" tint="0.59999389629810485"/>
        <bgColor theme="7" tint="0.59999389629810485"/>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6"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6" fillId="0" borderId="0" applyFont="0" applyFill="0" applyBorder="0" applyAlignment="0" applyProtection="0"/>
    <xf numFmtId="0" fontId="28" fillId="0" borderId="0"/>
  </cellStyleXfs>
  <cellXfs count="306">
    <xf numFmtId="0" fontId="0" fillId="0" borderId="0" xfId="0"/>
    <xf numFmtId="0" fontId="0" fillId="0" borderId="0" xfId="0" applyAlignment="1"/>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left"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xf numFmtId="0" fontId="0" fillId="0" borderId="0" xfId="0" applyFill="1" applyAlignment="1">
      <alignment horizontal="left" vertical="center"/>
    </xf>
    <xf numFmtId="0" fontId="0" fillId="0" borderId="0" xfId="0" applyFill="1"/>
    <xf numFmtId="0" fontId="0" fillId="0" borderId="0" xfId="0" applyBorder="1" applyAlignment="1">
      <alignment horizontal="left" vertical="center"/>
    </xf>
    <xf numFmtId="0" fontId="0" fillId="0" borderId="0" xfId="0" applyBorder="1"/>
    <xf numFmtId="0" fontId="4" fillId="2" borderId="0" xfId="0" applyFont="1" applyFill="1" applyBorder="1" applyAlignment="1">
      <alignment wrapText="1"/>
    </xf>
    <xf numFmtId="0" fontId="4" fillId="0" borderId="0" xfId="0" applyFont="1" applyBorder="1" applyAlignment="1">
      <alignment wrapText="1"/>
    </xf>
    <xf numFmtId="0" fontId="3" fillId="4" borderId="0" xfId="0" applyFont="1" applyFill="1" applyAlignment="1">
      <alignment horizontal="center" vertical="center"/>
    </xf>
    <xf numFmtId="0" fontId="2" fillId="4" borderId="0" xfId="0" applyFont="1" applyFill="1"/>
    <xf numFmtId="0" fontId="0" fillId="4" borderId="0" xfId="0" applyFill="1" applyAlignment="1">
      <alignment horizontal="left" vertical="center"/>
    </xf>
    <xf numFmtId="0" fontId="2" fillId="0" borderId="0" xfId="0" applyFont="1" applyAlignment="1">
      <alignment vertical="center" wrapText="1"/>
    </xf>
    <xf numFmtId="0" fontId="2" fillId="4" borderId="0" xfId="0" applyFont="1" applyFill="1" applyAlignment="1">
      <alignment vertical="center" wrapText="1"/>
    </xf>
    <xf numFmtId="0" fontId="0" fillId="4" borderId="0" xfId="0" applyFill="1" applyAlignment="1">
      <alignment horizontal="left" vertical="center" wrapText="1"/>
    </xf>
    <xf numFmtId="0" fontId="8" fillId="4" borderId="0" xfId="0" applyFont="1" applyFill="1" applyAlignment="1">
      <alignment horizontal="left" vertical="center" wrapText="1"/>
    </xf>
    <xf numFmtId="0" fontId="6" fillId="4"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wrapText="1"/>
    </xf>
    <xf numFmtId="0" fontId="7" fillId="4" borderId="0" xfId="0" applyFont="1" applyFill="1" applyAlignment="1">
      <alignment horizontal="left" vertical="center"/>
    </xf>
    <xf numFmtId="0" fontId="2" fillId="4" borderId="0" xfId="0" applyFont="1" applyFill="1" applyAlignment="1">
      <alignment horizontal="left"/>
    </xf>
    <xf numFmtId="0" fontId="11" fillId="0" borderId="0" xfId="0" applyFont="1"/>
    <xf numFmtId="0" fontId="11" fillId="4" borderId="0" xfId="0" applyFont="1" applyFill="1" applyAlignment="1">
      <alignment horizontal="left" vertical="center"/>
    </xf>
    <xf numFmtId="0" fontId="2" fillId="0" borderId="0" xfId="0" applyFont="1" applyBorder="1"/>
    <xf numFmtId="0" fontId="2" fillId="4" borderId="0" xfId="0" applyFont="1" applyFill="1" applyBorder="1" applyAlignment="1">
      <alignment horizontal="left" vertical="center"/>
    </xf>
    <xf numFmtId="0" fontId="0" fillId="4" borderId="0" xfId="0" applyFill="1" applyBorder="1" applyAlignment="1">
      <alignment horizontal="left" vertical="center"/>
    </xf>
    <xf numFmtId="0" fontId="0" fillId="4" borderId="0" xfId="0" applyFill="1" applyAlignment="1"/>
    <xf numFmtId="0" fontId="0" fillId="4" borderId="0" xfId="0" applyFill="1"/>
    <xf numFmtId="0" fontId="0" fillId="5" borderId="0" xfId="0" applyFill="1" applyBorder="1" applyAlignment="1">
      <alignment vertical="center"/>
    </xf>
    <xf numFmtId="0" fontId="0" fillId="6" borderId="0" xfId="0" applyFill="1" applyBorder="1" applyAlignment="1">
      <alignment vertical="center"/>
    </xf>
    <xf numFmtId="0" fontId="1" fillId="0" borderId="0" xfId="0" applyFont="1" applyBorder="1" applyAlignment="1">
      <alignment wrapText="1"/>
    </xf>
    <xf numFmtId="0" fontId="1" fillId="0" borderId="0" xfId="0" applyFont="1" applyBorder="1" applyAlignment="1">
      <alignment horizontal="center" vertical="center" wrapText="1"/>
    </xf>
    <xf numFmtId="166" fontId="1"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44" fontId="1" fillId="0" borderId="0" xfId="1" applyFont="1" applyBorder="1" applyAlignment="1">
      <alignment horizontal="center" vertical="center" wrapText="1"/>
    </xf>
    <xf numFmtId="0" fontId="1" fillId="2" borderId="0" xfId="0" applyFont="1" applyFill="1" applyBorder="1" applyAlignment="1">
      <alignment wrapText="1"/>
    </xf>
    <xf numFmtId="166" fontId="1" fillId="2" borderId="0" xfId="0" applyNumberFormat="1" applyFont="1" applyFill="1" applyBorder="1" applyAlignment="1">
      <alignment wrapText="1"/>
    </xf>
    <xf numFmtId="166" fontId="1" fillId="0" borderId="0" xfId="0" applyNumberFormat="1" applyFont="1" applyBorder="1" applyAlignment="1">
      <alignment wrapText="1"/>
    </xf>
    <xf numFmtId="0" fontId="1" fillId="0" borderId="0" xfId="0" applyFont="1" applyBorder="1"/>
    <xf numFmtId="165"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2" fontId="1" fillId="3" borderId="0" xfId="0" applyNumberFormat="1" applyFont="1" applyFill="1" applyBorder="1" applyAlignment="1">
      <alignment horizontal="center" vertical="center" wrapText="1"/>
    </xf>
    <xf numFmtId="2" fontId="1" fillId="0" borderId="0" xfId="0" applyNumberFormat="1" applyFont="1" applyBorder="1" applyAlignment="1">
      <alignment wrapText="1"/>
    </xf>
    <xf numFmtId="0" fontId="14" fillId="0" borderId="0" xfId="0" applyFont="1" applyBorder="1"/>
    <xf numFmtId="0" fontId="15" fillId="7" borderId="0" xfId="0" applyFont="1" applyFill="1" applyBorder="1" applyAlignment="1"/>
    <xf numFmtId="0" fontId="14" fillId="0" borderId="0" xfId="0" applyFont="1" applyBorder="1" applyAlignment="1">
      <alignment horizontal="center" vertical="center"/>
    </xf>
    <xf numFmtId="0" fontId="13" fillId="6" borderId="0" xfId="0" applyFont="1" applyFill="1" applyBorder="1" applyAlignment="1">
      <alignment horizontal="center" vertical="center"/>
    </xf>
    <xf numFmtId="0" fontId="17" fillId="0" borderId="0" xfId="0" applyFont="1" applyBorder="1" applyAlignment="1">
      <alignment horizontal="center" vertical="center" wrapText="1"/>
    </xf>
    <xf numFmtId="165" fontId="17" fillId="0" borderId="0" xfId="0" applyNumberFormat="1" applyFont="1" applyBorder="1" applyAlignment="1">
      <alignment horizontal="center" vertical="center" wrapText="1"/>
    </xf>
    <xf numFmtId="164" fontId="17"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166" fontId="17" fillId="0" borderId="0" xfId="0" applyNumberFormat="1" applyFont="1" applyBorder="1" applyAlignment="1">
      <alignment horizontal="center" vertical="center" wrapText="1"/>
    </xf>
    <xf numFmtId="0" fontId="17" fillId="0" borderId="0" xfId="0" applyFont="1" applyBorder="1"/>
    <xf numFmtId="0" fontId="13" fillId="6" borderId="5" xfId="0" applyFont="1" applyFill="1" applyBorder="1" applyAlignment="1">
      <alignment horizontal="center" vertical="center"/>
    </xf>
    <xf numFmtId="0" fontId="0" fillId="6" borderId="5" xfId="0" applyFill="1" applyBorder="1" applyAlignment="1">
      <alignment vertical="center"/>
    </xf>
    <xf numFmtId="0" fontId="0" fillId="5" borderId="5" xfId="0"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13" fillId="6" borderId="4" xfId="0" applyFont="1" applyFill="1" applyBorder="1" applyAlignment="1">
      <alignment horizontal="center" vertical="center"/>
    </xf>
    <xf numFmtId="0" fontId="0" fillId="6" borderId="4" xfId="0" applyFill="1" applyBorder="1" applyAlignment="1">
      <alignment vertical="center"/>
    </xf>
    <xf numFmtId="0" fontId="0" fillId="5" borderId="4" xfId="0" applyFill="1" applyBorder="1" applyAlignment="1">
      <alignment vertical="center"/>
    </xf>
    <xf numFmtId="0" fontId="0" fillId="6" borderId="6" xfId="0" applyFill="1" applyBorder="1" applyAlignment="1">
      <alignment vertical="center"/>
    </xf>
    <xf numFmtId="0" fontId="12" fillId="6" borderId="9" xfId="0" applyFont="1" applyFill="1" applyBorder="1" applyAlignment="1"/>
    <xf numFmtId="0" fontId="14" fillId="6" borderId="10" xfId="0" applyFont="1" applyFill="1" applyBorder="1" applyAlignment="1">
      <alignment horizontal="center" vertical="center"/>
    </xf>
    <xf numFmtId="0" fontId="12" fillId="6" borderId="10" xfId="0" applyFont="1" applyFill="1" applyBorder="1" applyAlignment="1">
      <alignment horizontal="center" vertical="center"/>
    </xf>
    <xf numFmtId="0" fontId="12" fillId="5"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9" xfId="0" applyFont="1" applyFill="1" applyBorder="1" applyAlignment="1">
      <alignment horizontal="center"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1" xfId="0" applyFill="1" applyBorder="1" applyAlignment="1">
      <alignment vertical="center"/>
    </xf>
    <xf numFmtId="16" fontId="1" fillId="0" borderId="0" xfId="0" applyNumberFormat="1"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 fillId="2" borderId="0" xfId="0" applyNumberFormat="1" applyFont="1" applyFill="1" applyBorder="1" applyAlignment="1">
      <alignment wrapText="1"/>
    </xf>
    <xf numFmtId="0" fontId="0" fillId="0" borderId="0" xfId="0" applyNumberFormat="1" applyBorder="1"/>
    <xf numFmtId="0" fontId="1" fillId="0" borderId="0" xfId="0" applyFont="1" applyFill="1" applyBorder="1" applyAlignment="1">
      <alignment horizontal="center" vertical="center" wrapText="1"/>
    </xf>
    <xf numFmtId="0" fontId="1" fillId="0" borderId="0" xfId="0" applyFont="1" applyFill="1" applyBorder="1"/>
    <xf numFmtId="3" fontId="1" fillId="0" borderId="0"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3" fontId="1" fillId="0" borderId="0" xfId="0" applyNumberFormat="1" applyFont="1" applyBorder="1" applyAlignment="1">
      <alignment wrapText="1"/>
    </xf>
    <xf numFmtId="3" fontId="1" fillId="2" borderId="0" xfId="0" applyNumberFormat="1" applyFont="1" applyFill="1" applyBorder="1" applyAlignment="1">
      <alignment wrapText="1"/>
    </xf>
    <xf numFmtId="0" fontId="0" fillId="0" borderId="0" xfId="0" applyAlignment="1">
      <alignment horizontal="left"/>
    </xf>
    <xf numFmtId="0" fontId="0" fillId="5" borderId="0" xfId="0" applyFill="1" applyBorder="1" applyAlignment="1">
      <alignment vertical="center" wrapText="1"/>
    </xf>
    <xf numFmtId="0" fontId="0" fillId="5" borderId="0" xfId="0" applyFill="1" applyBorder="1" applyAlignment="1">
      <alignment horizontal="left" vertical="center" wrapText="1"/>
    </xf>
    <xf numFmtId="0" fontId="0" fillId="6" borderId="0" xfId="0" applyFill="1" applyBorder="1" applyAlignment="1">
      <alignment vertical="center" wrapText="1"/>
    </xf>
    <xf numFmtId="0" fontId="0" fillId="9" borderId="0" xfId="0" applyFill="1" applyBorder="1" applyAlignment="1">
      <alignment vertical="center" wrapText="1"/>
    </xf>
    <xf numFmtId="17" fontId="0" fillId="6" borderId="0" xfId="0" applyNumberFormat="1" applyFill="1" applyBorder="1" applyAlignment="1">
      <alignment horizontal="left" vertical="center" wrapText="1"/>
    </xf>
    <xf numFmtId="0" fontId="13" fillId="6"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NumberFormat="1" applyFont="1" applyBorder="1" applyAlignment="1">
      <alignment horizontal="center" vertical="center" wrapText="1"/>
    </xf>
    <xf numFmtId="164"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64" fontId="19" fillId="0" borderId="0" xfId="0" applyNumberFormat="1" applyFont="1" applyFill="1" applyBorder="1" applyAlignment="1">
      <alignment horizontal="center" vertical="center" wrapText="1"/>
    </xf>
    <xf numFmtId="166" fontId="19" fillId="0" borderId="0" xfId="0" applyNumberFormat="1" applyFont="1" applyBorder="1" applyAlignment="1">
      <alignment horizontal="center" vertical="center" wrapText="1"/>
    </xf>
    <xf numFmtId="44" fontId="19" fillId="0" borderId="0" xfId="1"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6" fontId="0" fillId="9" borderId="0" xfId="0" applyNumberForma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NumberFormat="1" applyFont="1" applyBorder="1" applyAlignment="1">
      <alignment horizontal="center" vertical="center" wrapText="1"/>
    </xf>
    <xf numFmtId="164" fontId="20" fillId="0" borderId="0" xfId="0" applyNumberFormat="1" applyFont="1" applyBorder="1" applyAlignment="1">
      <alignment horizontal="center" vertical="center" wrapText="1"/>
    </xf>
    <xf numFmtId="1" fontId="20" fillId="0" borderId="0" xfId="0" applyNumberFormat="1" applyFont="1" applyBorder="1" applyAlignment="1">
      <alignment horizontal="center" vertical="center" wrapText="1"/>
    </xf>
    <xf numFmtId="164" fontId="20" fillId="0" borderId="0" xfId="0" applyNumberFormat="1" applyFont="1" applyFill="1" applyBorder="1" applyAlignment="1">
      <alignment horizontal="center" vertical="center" wrapText="1"/>
    </xf>
    <xf numFmtId="166" fontId="20" fillId="0" borderId="0" xfId="0" applyNumberFormat="1" applyFont="1" applyBorder="1" applyAlignment="1">
      <alignment horizontal="center" vertical="center" wrapText="1"/>
    </xf>
    <xf numFmtId="44" fontId="20" fillId="0" borderId="0" xfId="1"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5" fillId="7" borderId="12" xfId="0" applyFont="1" applyFill="1" applyBorder="1" applyAlignment="1"/>
    <xf numFmtId="0" fontId="15" fillId="7" borderId="13" xfId="0" applyFont="1" applyFill="1" applyBorder="1" applyAlignment="1"/>
    <xf numFmtId="0" fontId="15" fillId="7" borderId="14" xfId="0" applyFont="1" applyFill="1" applyBorder="1" applyAlignment="1"/>
    <xf numFmtId="0" fontId="12" fillId="5"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xf numFmtId="0" fontId="21" fillId="0" borderId="0" xfId="0" applyNumberFormat="1" applyFont="1" applyBorder="1" applyAlignment="1">
      <alignment horizontal="center" vertical="center" wrapText="1"/>
    </xf>
    <xf numFmtId="164" fontId="21"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64" fontId="21" fillId="0" borderId="0" xfId="0" applyNumberFormat="1" applyFont="1" applyFill="1" applyBorder="1" applyAlignment="1">
      <alignment horizontal="center" vertical="center" wrapText="1"/>
    </xf>
    <xf numFmtId="166" fontId="21" fillId="0" borderId="0" xfId="0" applyNumberFormat="1" applyFont="1" applyBorder="1" applyAlignment="1">
      <alignment horizontal="center" vertical="center" wrapText="1"/>
    </xf>
    <xf numFmtId="44" fontId="21" fillId="0" borderId="0" xfId="1" applyFont="1" applyBorder="1" applyAlignment="1">
      <alignment horizontal="center" vertical="center" wrapText="1"/>
    </xf>
    <xf numFmtId="0" fontId="12" fillId="5" borderId="0" xfId="0" applyFont="1" applyFill="1" applyBorder="1" applyAlignment="1">
      <alignment horizontal="center" vertical="center" wrapText="1"/>
    </xf>
    <xf numFmtId="16" fontId="21" fillId="0" borderId="0" xfId="0" applyNumberFormat="1"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0" fillId="11" borderId="0" xfId="0" applyFill="1" applyBorder="1" applyAlignment="1">
      <alignment vertical="center" wrapText="1"/>
    </xf>
    <xf numFmtId="0" fontId="7" fillId="6" borderId="0" xfId="0" applyFont="1" applyFill="1" applyBorder="1" applyAlignment="1">
      <alignment vertical="center" wrapText="1"/>
    </xf>
    <xf numFmtId="0" fontId="22" fillId="6" borderId="0" xfId="0" applyFont="1" applyFill="1" applyBorder="1" applyAlignment="1">
      <alignment vertical="center" wrapText="1"/>
    </xf>
    <xf numFmtId="0" fontId="0" fillId="6" borderId="0" xfId="0" applyFont="1" applyFill="1" applyBorder="1" applyAlignment="1">
      <alignment vertical="center" wrapText="1"/>
    </xf>
    <xf numFmtId="0" fontId="0" fillId="5" borderId="0" xfId="0" applyFont="1" applyFill="1" applyBorder="1" applyAlignment="1">
      <alignment vertical="center" wrapText="1"/>
    </xf>
    <xf numFmtId="0" fontId="0" fillId="0" borderId="0" xfId="0" applyFont="1"/>
    <xf numFmtId="0" fontId="0" fillId="12" borderId="0" xfId="0" applyFill="1" applyAlignment="1">
      <alignment horizont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0" fillId="13" borderId="0" xfId="0" applyFill="1" applyBorder="1" applyAlignment="1">
      <alignment vertical="center" wrapText="1"/>
    </xf>
    <xf numFmtId="6" fontId="0" fillId="13" borderId="0" xfId="0" applyNumberFormat="1" applyFill="1" applyBorder="1" applyAlignment="1">
      <alignment vertical="center" wrapText="1"/>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164" fontId="23" fillId="0" borderId="0" xfId="0" applyNumberFormat="1" applyFont="1" applyBorder="1" applyAlignment="1">
      <alignment horizontal="center" vertical="center" wrapText="1"/>
    </xf>
    <xf numFmtId="1" fontId="23" fillId="0" borderId="0" xfId="0" applyNumberFormat="1" applyFont="1" applyBorder="1" applyAlignment="1">
      <alignment horizontal="center" vertical="center" wrapText="1"/>
    </xf>
    <xf numFmtId="164" fontId="23" fillId="0" borderId="0" xfId="0" applyNumberFormat="1" applyFont="1" applyFill="1" applyBorder="1" applyAlignment="1">
      <alignment horizontal="center" vertical="center" wrapText="1"/>
    </xf>
    <xf numFmtId="166" fontId="23" fillId="0" borderId="0" xfId="0" applyNumberFormat="1" applyFont="1" applyBorder="1" applyAlignment="1">
      <alignment horizontal="center" vertical="center" wrapText="1"/>
    </xf>
    <xf numFmtId="44" fontId="23" fillId="0" borderId="0" xfId="1" applyFont="1" applyBorder="1" applyAlignment="1">
      <alignment horizontal="center" vertical="center" wrapText="1"/>
    </xf>
    <xf numFmtId="0" fontId="23" fillId="0" borderId="0" xfId="0" applyFont="1" applyFill="1" applyBorder="1"/>
    <xf numFmtId="0" fontId="23" fillId="0" borderId="0" xfId="0" applyNumberFormat="1" applyFont="1" applyBorder="1" applyAlignment="1">
      <alignment horizontal="center" vertical="center" wrapText="1"/>
    </xf>
    <xf numFmtId="0" fontId="12" fillId="5" borderId="0" xfId="0" applyFont="1" applyFill="1" applyBorder="1" applyAlignment="1">
      <alignment horizontal="center" vertical="center" wrapText="1"/>
    </xf>
    <xf numFmtId="0" fontId="24" fillId="9"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165" fontId="23" fillId="0" borderId="0" xfId="0" applyNumberFormat="1"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6" fillId="13"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167" fontId="23" fillId="0" borderId="0" xfId="1" applyNumberFormat="1" applyFont="1" applyBorder="1" applyAlignment="1">
      <alignment horizontal="lef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0" xfId="0" applyFont="1" applyFill="1" applyBorder="1"/>
    <xf numFmtId="0" fontId="23" fillId="10" borderId="0" xfId="0" applyFont="1" applyFill="1" applyBorder="1" applyAlignment="1">
      <alignment horizontal="center" vertical="center" wrapText="1"/>
    </xf>
    <xf numFmtId="0" fontId="23" fillId="10" borderId="0" xfId="0" applyNumberFormat="1" applyFont="1" applyFill="1" applyBorder="1" applyAlignment="1">
      <alignment horizontal="center" vertical="center" wrapText="1"/>
    </xf>
    <xf numFmtId="0" fontId="1" fillId="10" borderId="0" xfId="0" applyNumberFormat="1" applyFont="1" applyFill="1" applyBorder="1" applyAlignment="1">
      <alignment horizontal="center" vertical="center" wrapText="1"/>
    </xf>
    <xf numFmtId="3" fontId="1" fillId="10" borderId="0" xfId="0" applyNumberFormat="1" applyFont="1" applyFill="1" applyBorder="1" applyAlignment="1">
      <alignment horizontal="center" vertical="center" wrapText="1"/>
    </xf>
    <xf numFmtId="165" fontId="1" fillId="10" borderId="0" xfId="0" applyNumberFormat="1" applyFont="1" applyFill="1" applyBorder="1" applyAlignment="1">
      <alignment horizontal="center" vertical="center" wrapText="1"/>
    </xf>
    <xf numFmtId="164" fontId="23" fillId="10" borderId="0" xfId="0" applyNumberFormat="1" applyFont="1" applyFill="1" applyBorder="1" applyAlignment="1">
      <alignment horizontal="center" vertical="center" wrapText="1"/>
    </xf>
    <xf numFmtId="1" fontId="23" fillId="10" borderId="0" xfId="0" applyNumberFormat="1" applyFont="1" applyFill="1" applyBorder="1" applyAlignment="1">
      <alignment horizontal="center" vertical="center" wrapText="1"/>
    </xf>
    <xf numFmtId="166" fontId="23" fillId="10" borderId="0" xfId="0" applyNumberFormat="1" applyFont="1" applyFill="1" applyBorder="1" applyAlignment="1">
      <alignment horizontal="center" vertical="center" wrapText="1"/>
    </xf>
    <xf numFmtId="44" fontId="23" fillId="10" borderId="0" xfId="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164" fontId="1" fillId="10"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29" fillId="13"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3" fillId="10" borderId="0" xfId="0" applyFont="1" applyFill="1" applyBorder="1"/>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 fillId="2" borderId="0" xfId="0" applyFont="1" applyFill="1" applyBorder="1" applyAlignment="1">
      <alignment horizontal="center" wrapText="1"/>
    </xf>
    <xf numFmtId="0" fontId="1" fillId="0" borderId="0" xfId="0" applyFont="1" applyBorder="1" applyAlignment="1">
      <alignment horizont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3" fontId="0" fillId="0" borderId="0" xfId="0" applyNumberFormat="1" applyBorder="1"/>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0" fillId="12" borderId="0" xfId="0" applyFill="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0" fillId="7" borderId="0" xfId="0" applyFill="1" applyBorder="1" applyAlignment="1">
      <alignment vertical="center" wrapText="1"/>
    </xf>
    <xf numFmtId="6" fontId="0" fillId="7" borderId="0" xfId="0" applyNumberFormat="1" applyFill="1" applyBorder="1" applyAlignment="1">
      <alignment vertical="center" wrapText="1"/>
    </xf>
    <xf numFmtId="0" fontId="0" fillId="12" borderId="0" xfId="0" applyFill="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2" fillId="13" borderId="0" xfId="0" applyFont="1" applyFill="1" applyBorder="1" applyAlignment="1">
      <alignment vertical="center" wrapText="1"/>
    </xf>
    <xf numFmtId="0" fontId="12" fillId="5" borderId="0"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30" fillId="10" borderId="0" xfId="0" applyNumberFormat="1" applyFont="1" applyFill="1" applyBorder="1" applyAlignment="1">
      <alignment horizontal="center" vertical="center" wrapText="1"/>
    </xf>
    <xf numFmtId="164" fontId="30" fillId="10" borderId="0" xfId="0" applyNumberFormat="1" applyFont="1" applyFill="1" applyBorder="1" applyAlignment="1">
      <alignment horizontal="center" vertical="center" wrapText="1"/>
    </xf>
    <xf numFmtId="1" fontId="30" fillId="10" borderId="0" xfId="0" applyNumberFormat="1" applyFont="1" applyFill="1" applyBorder="1" applyAlignment="1">
      <alignment horizontal="center" vertical="center" wrapText="1"/>
    </xf>
    <xf numFmtId="166" fontId="30" fillId="10" borderId="0" xfId="0" applyNumberFormat="1" applyFont="1" applyFill="1" applyBorder="1" applyAlignment="1">
      <alignment horizontal="center" vertical="center" wrapText="1"/>
    </xf>
    <xf numFmtId="44" fontId="30" fillId="10" borderId="0" xfId="1" applyFont="1" applyFill="1" applyBorder="1" applyAlignment="1">
      <alignment horizontal="center" vertical="center" wrapText="1"/>
    </xf>
    <xf numFmtId="0" fontId="12" fillId="5" borderId="0" xfId="0" applyFont="1" applyFill="1" applyBorder="1" applyAlignment="1">
      <alignment horizontal="center" vertical="center" wrapText="1"/>
    </xf>
    <xf numFmtId="16" fontId="0" fillId="6" borderId="0" xfId="0" applyNumberFormat="1" applyFill="1" applyBorder="1" applyAlignment="1">
      <alignment vertical="center"/>
    </xf>
    <xf numFmtId="16" fontId="0" fillId="6" borderId="7" xfId="0" applyNumberFormat="1" applyFill="1" applyBorder="1" applyAlignment="1">
      <alignment vertical="center"/>
    </xf>
    <xf numFmtId="16" fontId="0" fillId="6" borderId="2" xfId="0" applyNumberFormat="1" applyFill="1" applyBorder="1" applyAlignment="1">
      <alignment vertical="center"/>
    </xf>
    <xf numFmtId="0" fontId="0" fillId="0" borderId="0" xfId="0" applyBorder="1" applyAlignment="1">
      <alignment horizontal="center"/>
    </xf>
    <xf numFmtId="0" fontId="14" fillId="0" borderId="0" xfId="0" applyFont="1" applyBorder="1" applyAlignment="1">
      <alignment horizontal="center"/>
    </xf>
    <xf numFmtId="165" fontId="0" fillId="0" borderId="0" xfId="0" applyNumberFormat="1" applyBorder="1" applyAlignment="1">
      <alignment horizontal="center"/>
    </xf>
    <xf numFmtId="0" fontId="12" fillId="5"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Border="1"/>
    <xf numFmtId="0" fontId="12" fillId="5" borderId="0" xfId="0" applyFont="1" applyFill="1" applyBorder="1" applyAlignment="1">
      <alignment horizontal="center" vertical="center" wrapText="1"/>
    </xf>
    <xf numFmtId="0" fontId="0" fillId="0" borderId="0" xfId="0" applyBorder="1" applyAlignment="1">
      <alignment horizontal="center"/>
    </xf>
    <xf numFmtId="0" fontId="0" fillId="6" borderId="4" xfId="0" applyFill="1" applyBorder="1" applyAlignment="1">
      <alignment horizontal="center" vertical="center"/>
    </xf>
    <xf numFmtId="0" fontId="0" fillId="6" borderId="0" xfId="0" applyFill="1" applyBorder="1" applyAlignment="1">
      <alignment horizontal="center" vertical="center"/>
    </xf>
    <xf numFmtId="0" fontId="0" fillId="6" borderId="5" xfId="0" applyFill="1" applyBorder="1" applyAlignment="1">
      <alignment horizontal="center" vertical="center"/>
    </xf>
    <xf numFmtId="0" fontId="12" fillId="6" borderId="1" xfId="0" applyFont="1" applyFill="1" applyBorder="1" applyAlignment="1">
      <alignment horizontal="center"/>
    </xf>
    <xf numFmtId="0" fontId="12" fillId="6" borderId="2" xfId="0" applyFont="1" applyFill="1" applyBorder="1" applyAlignment="1">
      <alignment horizontal="center"/>
    </xf>
    <xf numFmtId="0" fontId="12" fillId="6" borderId="3" xfId="0" applyFont="1" applyFill="1" applyBorder="1" applyAlignment="1">
      <alignment horizontal="center"/>
    </xf>
    <xf numFmtId="0" fontId="0" fillId="6" borderId="1" xfId="0" applyFill="1" applyBorder="1" applyAlignment="1">
      <alignment horizontal="center" vertical="center"/>
    </xf>
    <xf numFmtId="0" fontId="0" fillId="0" borderId="2" xfId="0" applyBorder="1"/>
    <xf numFmtId="0" fontId="0" fillId="0" borderId="3" xfId="0" applyBorder="1"/>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18" fillId="8" borderId="0" xfId="0" applyFont="1" applyFill="1" applyBorder="1" applyAlignment="1">
      <alignment horizontal="center" vertical="center"/>
    </xf>
    <xf numFmtId="0" fontId="33" fillId="0" borderId="0" xfId="0" applyFont="1" applyBorder="1" applyAlignment="1">
      <alignment horizontal="center" vertical="center"/>
    </xf>
    <xf numFmtId="0" fontId="12" fillId="5" borderId="0" xfId="0" applyFont="1" applyFill="1" applyBorder="1" applyAlignment="1">
      <alignment horizontal="center" vertical="center" wrapText="1"/>
    </xf>
    <xf numFmtId="6" fontId="0" fillId="12" borderId="0" xfId="0" applyNumberFormat="1" applyFill="1" applyAlignment="1">
      <alignment horizontal="center" vertical="center" wrapText="1"/>
    </xf>
    <xf numFmtId="0" fontId="0" fillId="12" borderId="0" xfId="0" applyFill="1" applyAlignment="1">
      <alignment horizontal="center" vertical="center"/>
    </xf>
    <xf numFmtId="0" fontId="0" fillId="12" borderId="0" xfId="0" applyFill="1" applyAlignment="1">
      <alignment horizontal="center" vertical="center" wrapText="1"/>
    </xf>
  </cellXfs>
  <cellStyles count="3">
    <cellStyle name="Monétaire" xfId="1" builtinId="4"/>
    <cellStyle name="Normal" xfId="0" builtinId="0"/>
    <cellStyle name="Normal 2" xfId="2" xr:uid="{00000000-0005-0000-0000-000002000000}"/>
  </cellStyles>
  <dxfs count="63">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fill>
        <patternFill patternType="solid">
          <fgColor indexed="64"/>
          <bgColor theme="6" tint="0.79998168889431442"/>
        </patternFill>
      </fill>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alignment horizontal="left"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fill>
        <patternFill patternType="solid">
          <fgColor indexed="64"/>
          <bgColor theme="6" tint="0.79998168889431442"/>
        </patternFill>
      </fill>
      <alignment horizontal="left"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dxf>
    <dxf>
      <alignment horizontal="left" vertical="center" textRotation="0" wrapText="0" relativeIndent="0" justifyLastLine="0" shrinkToFit="0" readingOrder="0"/>
    </dxf>
    <dxf>
      <font>
        <b val="0"/>
        <i val="0"/>
        <strike val="0"/>
        <condense val="0"/>
        <extend val="0"/>
        <outline val="0"/>
        <shadow val="0"/>
        <u val="none"/>
        <vertAlign val="baseline"/>
        <sz val="14"/>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66" formatCode="[$-40C]d\-mmm\-yy;@"/>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64" formatCode="[$-40C]d\-mmm;@"/>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165" formatCode="0.0"/>
      <alignment horizontal="center" vertical="center" textRotation="0" wrapText="1" relativeIndent="0" justifyLastLine="0" shrinkToFit="0" readingOrder="0"/>
    </dxf>
    <dxf>
      <numFmt numFmtId="3" formatCode="#,##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FR"/>
              <a:t>Productivité (€/m²) Sur 5 ans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'2-Ass.'!$AJ$80:$AN$81</c:f>
              <c:strCache>
                <c:ptCount val="5"/>
                <c:pt idx="0">
                  <c:v>2015</c:v>
                </c:pt>
                <c:pt idx="1">
                  <c:v>2016</c:v>
                </c:pt>
                <c:pt idx="2">
                  <c:v>2017</c:v>
                </c:pt>
                <c:pt idx="3">
                  <c:v>2018</c:v>
                </c:pt>
                <c:pt idx="4">
                  <c:v>2019</c:v>
                </c:pt>
              </c:strCache>
            </c:strRef>
          </c:cat>
          <c:val>
            <c:numRef>
              <c:f>'2-Ass.'!$AJ$82:$AN$82</c:f>
              <c:numCache>
                <c:formatCode>General</c:formatCode>
                <c:ptCount val="5"/>
                <c:pt idx="0">
                  <c:v>5</c:v>
                </c:pt>
                <c:pt idx="1">
                  <c:v>14</c:v>
                </c:pt>
                <c:pt idx="2">
                  <c:v>18</c:v>
                </c:pt>
                <c:pt idx="3">
                  <c:v>25</c:v>
                </c:pt>
                <c:pt idx="4">
                  <c:v>35</c:v>
                </c:pt>
              </c:numCache>
            </c:numRef>
          </c:val>
          <c:extLst>
            <c:ext xmlns:c16="http://schemas.microsoft.com/office/drawing/2014/chart" uri="{C3380CC4-5D6E-409C-BE32-E72D297353CC}">
              <c16:uniqueId val="{00000000-CE18-447E-B245-B60B670E3F52}"/>
            </c:ext>
          </c:extLst>
        </c:ser>
        <c:dLbls>
          <c:showLegendKey val="0"/>
          <c:showVal val="0"/>
          <c:showCatName val="0"/>
          <c:showSerName val="0"/>
          <c:showPercent val="0"/>
          <c:showBubbleSize val="0"/>
        </c:dLbls>
        <c:gapWidth val="100"/>
        <c:overlap val="-24"/>
        <c:axId val="516334976"/>
        <c:axId val="516340224"/>
      </c:barChart>
      <c:catAx>
        <c:axId val="51633497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crossAx val="516340224"/>
        <c:crosses val="autoZero"/>
        <c:auto val="1"/>
        <c:lblAlgn val="ctr"/>
        <c:lblOffset val="100"/>
        <c:noMultiLvlLbl val="0"/>
      </c:catAx>
      <c:valAx>
        <c:axId val="51634022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crossAx val="51633497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34</xdr:col>
      <xdr:colOff>360589</xdr:colOff>
      <xdr:row>86</xdr:row>
      <xdr:rowOff>234042</xdr:rowOff>
    </xdr:from>
    <xdr:to>
      <xdr:col>39</xdr:col>
      <xdr:colOff>190501</xdr:colOff>
      <xdr:row>101</xdr:row>
      <xdr:rowOff>95249</xdr:rowOff>
    </xdr:to>
    <xdr:graphicFrame macro="">
      <xdr:nvGraphicFramePr>
        <xdr:cNvPr id="3" name="Graphique 2">
          <a:extLst>
            <a:ext uri="{FF2B5EF4-FFF2-40B4-BE49-F238E27FC236}">
              <a16:creationId xmlns:a16="http://schemas.microsoft.com/office/drawing/2014/main" id="{908B97E7-AAF8-4E11-8A22-CBFD0012AA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57" displayName="Table57" ref="A1:AI47" totalsRowShown="0" headerRowDxfId="35" dataDxfId="34">
  <autoFilter ref="A1:AI47" xr:uid="{00000000-0009-0000-0100-000006000000}"/>
  <tableColumns count="35">
    <tableColumn id="1" xr3:uid="{00000000-0010-0000-0200-000001000000}" name="Légumes" dataDxfId="33"/>
    <tableColumn id="34" xr3:uid="{00000000-0010-0000-0200-000022000000}" name="Ail" dataDxfId="32"/>
    <tableColumn id="2" xr3:uid="{00000000-0010-0000-0200-000002000000}" name="Aubergine" dataDxfId="31"/>
    <tableColumn id="3" xr3:uid="{00000000-0010-0000-0200-000003000000}" name="Basilic" dataDxfId="30"/>
    <tableColumn id="4" xr3:uid="{00000000-0010-0000-0200-000004000000}" name="Betterave" dataDxfId="29"/>
    <tableColumn id="6" xr3:uid="{00000000-0010-0000-0200-000006000000}" name="Blette" dataDxfId="28"/>
    <tableColumn id="7" xr3:uid="{00000000-0010-0000-0200-000007000000}" name="Brocoli" dataDxfId="27"/>
    <tableColumn id="8" xr3:uid="{00000000-0010-0000-0200-000008000000}" name="Carotte" dataDxfId="26"/>
    <tableColumn id="9" xr3:uid="{00000000-0010-0000-0200-000009000000}" name="Chou Cabus" dataDxfId="25"/>
    <tableColumn id="10" xr3:uid="{00000000-0010-0000-0200-00000A000000}" name="Chou Fleur" dataDxfId="24"/>
    <tableColumn id="11" xr3:uid="{00000000-0010-0000-0200-00000B000000}" name="Chou Romanesco" dataDxfId="23"/>
    <tableColumn id="12" xr3:uid="{00000000-0010-0000-0200-00000C000000}" name="Chou de Bruxelles" dataDxfId="22"/>
    <tableColumn id="13" xr3:uid="{00000000-0010-0000-0200-00000D000000}" name="Chou Rave" dataDxfId="21"/>
    <tableColumn id="14" xr3:uid="{00000000-0010-0000-0200-00000E000000}" name="Concombre" dataDxfId="20"/>
    <tableColumn id="15" xr3:uid="{00000000-0010-0000-0200-00000F000000}" name="Courge Potimarron" dataDxfId="19"/>
    <tableColumn id="16" xr3:uid="{00000000-0010-0000-0200-000010000000}" name="Courgette" dataDxfId="18"/>
    <tableColumn id="17" xr3:uid="{00000000-0010-0000-0200-000011000000}" name="Epinard" dataDxfId="17"/>
    <tableColumn id="18" xr3:uid="{00000000-0010-0000-0200-000012000000}" name="Fenouil" dataDxfId="16"/>
    <tableColumn id="32" xr3:uid="{00000000-0010-0000-0200-000020000000}" name="Fève" dataDxfId="15"/>
    <tableColumn id="19" xr3:uid="{00000000-0010-0000-0200-000013000000}" name="Haricot" dataDxfId="14"/>
    <tableColumn id="20" xr3:uid="{00000000-0010-0000-0200-000014000000}" name="Mâche" dataDxfId="13"/>
    <tableColumn id="35" xr3:uid="{00000000-0010-0000-0200-000023000000}" name="Melon" dataDxfId="12"/>
    <tableColumn id="21" xr3:uid="{00000000-0010-0000-0200-000015000000}" name="Navet" dataDxfId="11"/>
    <tableColumn id="22" xr3:uid="{00000000-0010-0000-0200-000016000000}" name="Oignon" dataDxfId="10"/>
    <tableColumn id="23" xr3:uid="{00000000-0010-0000-0200-000017000000}" name="Panais" dataDxfId="9"/>
    <tableColumn id="25" xr3:uid="{00000000-0010-0000-0200-000019000000}" name="Persil" dataDxfId="8"/>
    <tableColumn id="31" xr3:uid="{00000000-0010-0000-0200-00001F000000}" name="Pois2" dataDxfId="7"/>
    <tableColumn id="26" xr3:uid="{00000000-0010-0000-0200-00001A000000}" name="Poivron" dataDxfId="6"/>
    <tableColumn id="33" xr3:uid="{00000000-0010-0000-0200-000021000000}" name="Pomme de Terre" dataDxfId="5"/>
    <tableColumn id="24" xr3:uid="{00000000-0010-0000-0200-000018000000}" name="Radis" dataDxfId="4"/>
    <tableColumn id="27" xr3:uid="{00000000-0010-0000-0200-00001B000000}" name="Radis noir" dataDxfId="3"/>
    <tableColumn id="28" xr3:uid="{00000000-0010-0000-0200-00001C000000}" name="Salade" dataDxfId="2"/>
    <tableColumn id="29" xr3:uid="{00000000-0010-0000-0200-00001D000000}" name="Tomate" dataDxfId="1"/>
    <tableColumn id="30" xr3:uid="{00000000-0010-0000-0200-00001E000000}" name="Column2" dataDxfId="0"/>
    <tableColumn id="5" xr3:uid="{00000000-0010-0000-0200-000005000000}" name="Column1"/>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A1:Y160" totalsRowShown="0" headerRowDxfId="62" dataDxfId="61">
  <autoFilter ref="A1:Y160" xr:uid="{00000000-0009-0000-0100-00000B000000}"/>
  <tableColumns count="25">
    <tableColumn id="5" xr3:uid="{00000000-0010-0000-0100-000005000000}" name="Nom planche" dataDxfId="60"/>
    <tableColumn id="1" xr3:uid="{00000000-0010-0000-0100-000001000000}" name="Culture" dataDxfId="59"/>
    <tableColumn id="2" xr3:uid="{00000000-0010-0000-0100-000002000000}" name="Variété" dataDxfId="58"/>
    <tableColumn id="3" xr3:uid="{00000000-0010-0000-0100-000003000000}" name="fourn." dataDxfId="57"/>
    <tableColumn id="4" xr3:uid="{00000000-0010-0000-0100-000004000000}" name="Surface" dataDxfId="56"/>
    <tableColumn id="22" xr3:uid="{00000000-0010-0000-0100-000016000000}" name="Nb de lignes/pl." dataDxfId="55"/>
    <tableColumn id="71" xr3:uid="{00000000-0010-0000-0100-000047000000}" name="Espct (cm)" dataDxfId="54"/>
    <tableColumn id="6" xr3:uid="{00000000-0010-0000-0100-000006000000}" name="Qté graine" dataDxfId="53"/>
    <tableColumn id="7" xr3:uid="{00000000-0010-0000-0100-000007000000}" name="Qté Plants2" dataDxfId="52"/>
    <tableColumn id="8" xr3:uid="{00000000-0010-0000-0100-000008000000}" name="Dimension" dataDxfId="51"/>
    <tableColumn id="9" xr3:uid="{00000000-0010-0000-0100-000009000000}" name="Date semis" dataDxfId="50"/>
    <tableColumn id="12" xr3:uid="{00000000-0010-0000-0100-00000C000000}" name="Tps motte" dataDxfId="49">
      <calculatedColumnFormula>Table11[[#This Row],[Date plantation]]-Table11[[#This Row],[Date semis]]</calculatedColumnFormula>
    </tableColumn>
    <tableColumn id="13" xr3:uid="{00000000-0010-0000-0100-00000D000000}" name="Date plantation" dataDxfId="48"/>
    <tableColumn id="14" xr3:uid="{00000000-0010-0000-0100-00000E000000}" name="Tps croissance Après semis/plantation" dataDxfId="47">
      <calculatedColumnFormula>P2-K2</calculatedColumnFormula>
    </tableColumn>
    <tableColumn id="10" xr3:uid="{7F3E8C03-1EA0-45A0-99DF-BC8D78ACFAA9}" name="Tps croissance total" dataDxfId="46">
      <calculatedColumnFormula>Table11[[#This Row],[Début récolte]]-Table11[[#This Row],[Date semis]]</calculatedColumnFormula>
    </tableColumn>
    <tableColumn id="15" xr3:uid="{00000000-0010-0000-0100-00000F000000}" name="Début récolte" dataDxfId="45"/>
    <tableColumn id="43" xr3:uid="{00000000-0010-0000-0100-00002B000000}" name="Fin récolte" dataDxfId="44"/>
    <tableColumn id="44" xr3:uid="{00000000-0010-0000-0100-00002C000000}" name="Tps Récole" dataDxfId="43">
      <calculatedColumnFormula>Q2-P2</calculatedColumnFormula>
    </tableColumn>
    <tableColumn id="16" xr3:uid="{00000000-0010-0000-0100-000010000000}" name="Remarque" dataDxfId="42"/>
    <tableColumn id="42" xr3:uid="{00000000-0010-0000-0100-00002A000000}" name="Mars" dataDxfId="41"/>
    <tableColumn id="41" xr3:uid="{00000000-0010-0000-0100-000029000000}" name="Avril" dataDxfId="40"/>
    <tableColumn id="40" xr3:uid="{00000000-0010-0000-0100-000028000000}" name="Mai" dataDxfId="39"/>
    <tableColumn id="39" xr3:uid="{00000000-0010-0000-0100-000027000000}" name="Column15" dataDxfId="38"/>
    <tableColumn id="38" xr3:uid="{00000000-0010-0000-0100-000026000000}" name="Column14" dataDxfId="37"/>
    <tableColumn id="24" xr3:uid="{00000000-0010-0000-0100-000018000000}" name="Mars2" dataDxfId="36"/>
  </tableColumns>
  <tableStyleInfo name="TableStyleMedium1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65"/>
  <sheetViews>
    <sheetView zoomScale="78" zoomScaleNormal="78" workbookViewId="0">
      <pane xSplit="1" ySplit="3" topLeftCell="P13" activePane="bottomRight" state="frozen"/>
      <selection pane="topRight" activeCell="B1" sqref="B1"/>
      <selection pane="bottomLeft" activeCell="A4" sqref="A4"/>
      <selection pane="bottomRight" activeCell="Q40" sqref="Q40"/>
    </sheetView>
  </sheetViews>
  <sheetFormatPr baseColWidth="10" defaultColWidth="9.140625" defaultRowHeight="15" x14ac:dyDescent="0.25"/>
  <cols>
    <col min="1" max="1" width="32.140625" customWidth="1"/>
    <col min="2" max="2" width="33.85546875" style="24" customWidth="1"/>
    <col min="3" max="3" width="27.28515625" style="5" customWidth="1"/>
    <col min="4" max="4" width="24.85546875" style="5" customWidth="1"/>
    <col min="5" max="5" width="31.7109375" style="5" customWidth="1"/>
    <col min="6" max="7" width="25.140625" style="5" customWidth="1"/>
    <col min="8" max="8" width="26.7109375" style="5" customWidth="1"/>
    <col min="9" max="16" width="28.28515625" style="5" customWidth="1"/>
    <col min="17" max="18" width="31.7109375" style="5" customWidth="1"/>
    <col min="19" max="19" width="41.28515625" style="40" customWidth="1"/>
    <col min="20" max="20" width="34.140625" style="5" customWidth="1"/>
    <col min="21" max="21" width="32.7109375" style="5" customWidth="1"/>
    <col min="22" max="22" width="39" style="5" bestFit="1" customWidth="1"/>
    <col min="23" max="24" width="32.7109375" style="5" customWidth="1"/>
    <col min="25" max="33" width="33.85546875" style="5" customWidth="1"/>
    <col min="36" max="37" width="33.85546875" style="5" customWidth="1"/>
    <col min="38" max="46" width="21.42578125" customWidth="1"/>
    <col min="47" max="47" width="6.28515625" customWidth="1"/>
    <col min="48" max="48" width="10" customWidth="1"/>
    <col min="49" max="49" width="3.7109375" customWidth="1"/>
    <col min="50" max="50" width="15.85546875" customWidth="1"/>
    <col min="51" max="51" width="26.28515625" customWidth="1"/>
    <col min="52" max="52" width="7.28515625" customWidth="1"/>
    <col min="53" max="53" width="11.28515625" customWidth="1"/>
    <col min="54" max="54" width="9.28515625" bestFit="1" customWidth="1"/>
    <col min="55" max="55" width="10.140625" bestFit="1" customWidth="1"/>
    <col min="56" max="56" width="6.28515625" customWidth="1"/>
    <col min="57" max="57" width="9.28515625" bestFit="1" customWidth="1"/>
    <col min="58" max="58" width="8.42578125" customWidth="1"/>
    <col min="59" max="59" width="11.42578125" bestFit="1" customWidth="1"/>
    <col min="60" max="60" width="26.28515625" bestFit="1" customWidth="1"/>
    <col min="61" max="61" width="18.42578125" bestFit="1" customWidth="1"/>
    <col min="62" max="66" width="36.140625" bestFit="1" customWidth="1"/>
    <col min="67" max="67" width="12.140625" bestFit="1" customWidth="1"/>
    <col min="68" max="68" width="11.28515625" bestFit="1" customWidth="1"/>
  </cols>
  <sheetData>
    <row r="1" spans="1:37" s="7" customFormat="1" ht="35.25" customHeight="1" x14ac:dyDescent="0.25">
      <c r="A1" s="6" t="s">
        <v>35</v>
      </c>
      <c r="B1" s="22" t="s">
        <v>448</v>
      </c>
      <c r="C1" s="6" t="s">
        <v>20</v>
      </c>
      <c r="D1" s="6" t="s">
        <v>37</v>
      </c>
      <c r="E1" s="6" t="s">
        <v>0</v>
      </c>
      <c r="F1" s="6" t="s">
        <v>56</v>
      </c>
      <c r="G1" s="6" t="s">
        <v>79</v>
      </c>
      <c r="H1" s="6" t="s">
        <v>152</v>
      </c>
      <c r="I1" s="6" t="s">
        <v>169</v>
      </c>
      <c r="J1" s="6" t="s">
        <v>182</v>
      </c>
      <c r="K1" s="6" t="s">
        <v>185</v>
      </c>
      <c r="L1" s="6" t="s">
        <v>187</v>
      </c>
      <c r="M1" s="6" t="s">
        <v>197</v>
      </c>
      <c r="N1" s="6" t="s">
        <v>213</v>
      </c>
      <c r="O1" s="6" t="s">
        <v>236</v>
      </c>
      <c r="P1" s="6" t="s">
        <v>249</v>
      </c>
      <c r="Q1" s="6" t="s">
        <v>261</v>
      </c>
      <c r="R1" s="6" t="s">
        <v>298</v>
      </c>
      <c r="S1" s="22" t="s">
        <v>458</v>
      </c>
      <c r="T1" s="6" t="s">
        <v>317</v>
      </c>
      <c r="U1" s="6" t="s">
        <v>328</v>
      </c>
      <c r="V1" s="6" t="s">
        <v>497</v>
      </c>
      <c r="W1" s="6" t="s">
        <v>348</v>
      </c>
      <c r="X1" s="6" t="s">
        <v>350</v>
      </c>
      <c r="Y1" s="6" t="s">
        <v>364</v>
      </c>
      <c r="Z1" s="6" t="s">
        <v>377</v>
      </c>
      <c r="AA1" s="6" t="s">
        <v>480</v>
      </c>
      <c r="AB1" s="6" t="s">
        <v>390</v>
      </c>
      <c r="AC1" s="6" t="s">
        <v>483</v>
      </c>
      <c r="AD1" s="6" t="s">
        <v>401</v>
      </c>
      <c r="AE1" s="6" t="s">
        <v>402</v>
      </c>
      <c r="AF1" s="6" t="s">
        <v>403</v>
      </c>
      <c r="AG1" s="6" t="s">
        <v>404</v>
      </c>
      <c r="AH1" s="6" t="s">
        <v>447</v>
      </c>
      <c r="AI1" s="6" t="s">
        <v>55</v>
      </c>
    </row>
    <row r="2" spans="1:37" x14ac:dyDescent="0.25">
      <c r="A2" s="3" t="s">
        <v>6</v>
      </c>
      <c r="B2" s="23" t="s">
        <v>449</v>
      </c>
      <c r="C2" s="5" t="s">
        <v>21</v>
      </c>
      <c r="D2" s="5" t="s">
        <v>46</v>
      </c>
      <c r="E2" s="5" t="s">
        <v>7</v>
      </c>
      <c r="F2" s="5" t="s">
        <v>57</v>
      </c>
      <c r="G2" s="5" t="s">
        <v>170</v>
      </c>
      <c r="H2" s="5" t="s">
        <v>153</v>
      </c>
      <c r="I2" s="5" t="s">
        <v>170</v>
      </c>
      <c r="J2" s="5" t="s">
        <v>170</v>
      </c>
      <c r="K2" s="5" t="s">
        <v>170</v>
      </c>
      <c r="L2" s="5" t="s">
        <v>170</v>
      </c>
      <c r="M2" s="5" t="s">
        <v>170</v>
      </c>
      <c r="N2" s="5" t="s">
        <v>214</v>
      </c>
      <c r="O2" s="5" t="s">
        <v>214</v>
      </c>
      <c r="P2" s="5" t="s">
        <v>214</v>
      </c>
      <c r="Q2" s="5" t="s">
        <v>265</v>
      </c>
      <c r="R2" s="5" t="s">
        <v>153</v>
      </c>
      <c r="S2" s="24" t="s">
        <v>312</v>
      </c>
      <c r="T2" s="5" t="s">
        <v>312</v>
      </c>
      <c r="U2" s="5" t="s">
        <v>330</v>
      </c>
      <c r="V2" s="5" t="s">
        <v>214</v>
      </c>
      <c r="W2" s="5" t="s">
        <v>170</v>
      </c>
      <c r="X2" s="5" t="s">
        <v>351</v>
      </c>
      <c r="Y2" s="5" t="s">
        <v>153</v>
      </c>
      <c r="Z2" s="5" t="s">
        <v>153</v>
      </c>
      <c r="AA2" s="5" t="s">
        <v>312</v>
      </c>
      <c r="AB2" s="5" t="s">
        <v>21</v>
      </c>
      <c r="AC2" s="5" t="s">
        <v>21</v>
      </c>
      <c r="AD2" s="5" t="s">
        <v>170</v>
      </c>
      <c r="AE2" s="5" t="s">
        <v>170</v>
      </c>
      <c r="AF2" s="5" t="s">
        <v>425</v>
      </c>
      <c r="AG2" s="5" t="s">
        <v>21</v>
      </c>
      <c r="AH2" s="5"/>
      <c r="AJ2"/>
      <c r="AK2"/>
    </row>
    <row r="3" spans="1:37" x14ac:dyDescent="0.25">
      <c r="A3" s="3" t="s">
        <v>60</v>
      </c>
      <c r="B3" s="23" t="s">
        <v>62</v>
      </c>
      <c r="C3" s="5" t="s">
        <v>61</v>
      </c>
      <c r="D3" s="5" t="s">
        <v>63</v>
      </c>
      <c r="E3" s="5" t="s">
        <v>62</v>
      </c>
      <c r="F3" s="5" t="s">
        <v>63</v>
      </c>
      <c r="G3" s="5" t="s">
        <v>136</v>
      </c>
      <c r="H3" s="5" t="s">
        <v>62</v>
      </c>
      <c r="I3" s="5" t="s">
        <v>63</v>
      </c>
      <c r="J3" s="5" t="s">
        <v>136</v>
      </c>
      <c r="K3" s="5" t="s">
        <v>136</v>
      </c>
      <c r="L3" s="5" t="s">
        <v>63</v>
      </c>
      <c r="M3" s="5" t="s">
        <v>62</v>
      </c>
      <c r="N3" s="5" t="s">
        <v>61</v>
      </c>
      <c r="O3" s="5" t="s">
        <v>61</v>
      </c>
      <c r="P3" s="5" t="s">
        <v>61</v>
      </c>
      <c r="Q3" s="5" t="s">
        <v>63</v>
      </c>
      <c r="S3" s="24"/>
      <c r="T3" s="5" t="s">
        <v>204</v>
      </c>
      <c r="U3" s="5" t="s">
        <v>331</v>
      </c>
      <c r="V3" s="5" t="s">
        <v>204</v>
      </c>
      <c r="X3" s="5" t="s">
        <v>353</v>
      </c>
      <c r="Y3" s="5" t="s">
        <v>365</v>
      </c>
      <c r="Z3" s="5" t="s">
        <v>387</v>
      </c>
      <c r="AB3" s="5" t="s">
        <v>204</v>
      </c>
      <c r="AC3" s="5" t="s">
        <v>486</v>
      </c>
      <c r="AD3" s="5" t="s">
        <v>204</v>
      </c>
      <c r="AE3" s="5" t="s">
        <v>204</v>
      </c>
      <c r="AF3" s="5" t="s">
        <v>204</v>
      </c>
      <c r="AG3" s="5" t="s">
        <v>204</v>
      </c>
      <c r="AH3" s="5"/>
      <c r="AJ3"/>
      <c r="AK3"/>
    </row>
    <row r="4" spans="1:37" x14ac:dyDescent="0.25">
      <c r="A4" s="3" t="s">
        <v>154</v>
      </c>
      <c r="B4" s="23"/>
      <c r="C4" s="5" t="s">
        <v>126</v>
      </c>
      <c r="D4" s="5" t="s">
        <v>127</v>
      </c>
      <c r="E4" s="5" t="s">
        <v>125</v>
      </c>
      <c r="F4" s="5" t="s">
        <v>125</v>
      </c>
      <c r="G4" s="5" t="s">
        <v>134</v>
      </c>
      <c r="H4" s="5" t="s">
        <v>125</v>
      </c>
      <c r="I4" s="5" t="s">
        <v>184</v>
      </c>
      <c r="J4" s="5" t="s">
        <v>184</v>
      </c>
      <c r="K4" s="5" t="s">
        <v>184</v>
      </c>
      <c r="L4" s="5" t="s">
        <v>184</v>
      </c>
      <c r="M4" s="5" t="s">
        <v>204</v>
      </c>
      <c r="N4" s="5" t="s">
        <v>204</v>
      </c>
      <c r="O4" s="5" t="s">
        <v>204</v>
      </c>
      <c r="P4" s="5" t="s">
        <v>204</v>
      </c>
      <c r="Q4" s="5" t="s">
        <v>204</v>
      </c>
      <c r="S4" s="24" t="s">
        <v>61</v>
      </c>
      <c r="T4" s="5" t="s">
        <v>61</v>
      </c>
      <c r="U4" s="5" t="s">
        <v>63</v>
      </c>
      <c r="V4" s="5" t="s">
        <v>61</v>
      </c>
      <c r="W4" s="5" t="s">
        <v>62</v>
      </c>
      <c r="X4" s="5" t="s">
        <v>62</v>
      </c>
      <c r="Y4" s="5" t="s">
        <v>62</v>
      </c>
      <c r="Z4" s="5" t="s">
        <v>63</v>
      </c>
      <c r="AB4" s="5" t="s">
        <v>61</v>
      </c>
      <c r="AC4" s="5" t="s">
        <v>485</v>
      </c>
      <c r="AD4" s="5" t="s">
        <v>62</v>
      </c>
      <c r="AE4" s="5" t="s">
        <v>62</v>
      </c>
      <c r="AF4" s="5" t="s">
        <v>63</v>
      </c>
      <c r="AG4" s="5" t="s">
        <v>61</v>
      </c>
      <c r="AH4" s="5"/>
      <c r="AJ4"/>
      <c r="AK4"/>
    </row>
    <row r="5" spans="1:37" s="12" customFormat="1" ht="66.75" customHeight="1" x14ac:dyDescent="0.25">
      <c r="A5" s="25" t="s">
        <v>269</v>
      </c>
      <c r="B5" s="26"/>
      <c r="C5" s="2" t="s">
        <v>271</v>
      </c>
      <c r="D5" s="2"/>
      <c r="E5" s="2"/>
      <c r="F5" s="2"/>
      <c r="G5" s="2"/>
      <c r="H5" s="2" t="s">
        <v>366</v>
      </c>
      <c r="I5" s="2"/>
      <c r="J5" s="2"/>
      <c r="K5" s="2"/>
      <c r="L5" s="2"/>
      <c r="M5" s="2"/>
      <c r="N5" s="2"/>
      <c r="O5" s="2"/>
      <c r="P5" s="2"/>
      <c r="Q5" s="2" t="s">
        <v>272</v>
      </c>
      <c r="R5" s="2" t="s">
        <v>304</v>
      </c>
      <c r="S5" s="27" t="s">
        <v>459</v>
      </c>
      <c r="T5" s="2" t="s">
        <v>322</v>
      </c>
      <c r="U5" s="2" t="s">
        <v>332</v>
      </c>
      <c r="V5" s="2" t="s">
        <v>498</v>
      </c>
      <c r="W5" s="2"/>
      <c r="X5" s="2" t="s">
        <v>352</v>
      </c>
      <c r="Y5" s="2" t="s">
        <v>366</v>
      </c>
      <c r="Z5" s="2" t="s">
        <v>381</v>
      </c>
      <c r="AA5" s="2"/>
      <c r="AB5" s="2" t="s">
        <v>391</v>
      </c>
      <c r="AC5" s="2" t="s">
        <v>484</v>
      </c>
      <c r="AD5" s="2" t="s">
        <v>406</v>
      </c>
      <c r="AE5" s="2" t="s">
        <v>406</v>
      </c>
      <c r="AF5" s="2" t="s">
        <v>423</v>
      </c>
      <c r="AG5" s="2" t="s">
        <v>434</v>
      </c>
      <c r="AH5" s="2"/>
    </row>
    <row r="6" spans="1:37" x14ac:dyDescent="0.25">
      <c r="A6" s="3" t="s">
        <v>270</v>
      </c>
      <c r="B6" s="23"/>
      <c r="Q6" s="5" t="s">
        <v>273</v>
      </c>
      <c r="R6" s="5" t="s">
        <v>101</v>
      </c>
      <c r="S6" s="24" t="s">
        <v>460</v>
      </c>
      <c r="T6" s="5" t="s">
        <v>101</v>
      </c>
      <c r="U6" s="5" t="s">
        <v>340</v>
      </c>
      <c r="Y6" s="5" t="s">
        <v>371</v>
      </c>
      <c r="Z6" s="5" t="s">
        <v>101</v>
      </c>
      <c r="AA6" s="5" t="s">
        <v>101</v>
      </c>
      <c r="AB6" s="5" t="s">
        <v>363</v>
      </c>
      <c r="AC6" s="5" t="s">
        <v>371</v>
      </c>
      <c r="AD6" s="5" t="s">
        <v>363</v>
      </c>
      <c r="AE6" s="5" t="s">
        <v>363</v>
      </c>
      <c r="AF6" s="5" t="s">
        <v>427</v>
      </c>
      <c r="AH6" s="5"/>
      <c r="AJ6"/>
      <c r="AK6"/>
    </row>
    <row r="7" spans="1:37" s="2" customFormat="1" ht="78.75" customHeight="1" x14ac:dyDescent="0.25">
      <c r="A7" s="4" t="s">
        <v>8</v>
      </c>
      <c r="B7" s="28" t="s">
        <v>467</v>
      </c>
      <c r="C7" s="2" t="s">
        <v>87</v>
      </c>
      <c r="D7" s="2" t="s">
        <v>95</v>
      </c>
      <c r="E7" s="2" t="s">
        <v>108</v>
      </c>
      <c r="F7" s="2" t="s">
        <v>64</v>
      </c>
      <c r="G7" s="8" t="s">
        <v>141</v>
      </c>
      <c r="H7" s="8" t="s">
        <v>162</v>
      </c>
      <c r="I7" s="8" t="s">
        <v>175</v>
      </c>
      <c r="J7" s="8" t="s">
        <v>175</v>
      </c>
      <c r="K7" s="8" t="s">
        <v>175</v>
      </c>
      <c r="L7" s="8" t="s">
        <v>175</v>
      </c>
      <c r="M7" s="8" t="s">
        <v>175</v>
      </c>
      <c r="N7" s="8" t="s">
        <v>228</v>
      </c>
      <c r="O7" s="11" t="s">
        <v>244</v>
      </c>
      <c r="P7" s="11" t="s">
        <v>257</v>
      </c>
      <c r="Q7" s="11" t="s">
        <v>277</v>
      </c>
      <c r="R7" s="11"/>
      <c r="S7" s="29" t="s">
        <v>481</v>
      </c>
      <c r="T7" s="13" t="s">
        <v>326</v>
      </c>
      <c r="U7" s="13" t="s">
        <v>343</v>
      </c>
      <c r="V7" s="13" t="s">
        <v>508</v>
      </c>
      <c r="W7" s="13"/>
      <c r="X7" s="13" t="s">
        <v>360</v>
      </c>
      <c r="Y7" s="13" t="s">
        <v>375</v>
      </c>
      <c r="Z7" s="13" t="s">
        <v>384</v>
      </c>
      <c r="AA7" s="13" t="s">
        <v>478</v>
      </c>
      <c r="AB7" s="13" t="s">
        <v>399</v>
      </c>
      <c r="AC7" s="13" t="s">
        <v>492</v>
      </c>
      <c r="AD7" s="13" t="s">
        <v>410</v>
      </c>
      <c r="AE7" s="13" t="s">
        <v>410</v>
      </c>
      <c r="AF7" s="13" t="s">
        <v>430</v>
      </c>
      <c r="AG7" s="13" t="s">
        <v>444</v>
      </c>
      <c r="AH7" s="13"/>
    </row>
    <row r="8" spans="1:37" s="2" customFormat="1" ht="96" customHeight="1" x14ac:dyDescent="0.25">
      <c r="A8" s="4" t="s">
        <v>9</v>
      </c>
      <c r="B8" s="28" t="s">
        <v>466</v>
      </c>
      <c r="C8" s="2" t="s">
        <v>88</v>
      </c>
      <c r="D8" s="2" t="s">
        <v>47</v>
      </c>
      <c r="E8" s="2" t="s">
        <v>109</v>
      </c>
      <c r="F8" s="2" t="s">
        <v>65</v>
      </c>
      <c r="G8" s="2" t="s">
        <v>142</v>
      </c>
      <c r="H8" s="2" t="s">
        <v>163</v>
      </c>
      <c r="I8" s="2" t="s">
        <v>176</v>
      </c>
      <c r="J8" s="2" t="s">
        <v>176</v>
      </c>
      <c r="K8" s="2" t="s">
        <v>176</v>
      </c>
      <c r="L8" s="2" t="s">
        <v>176</v>
      </c>
      <c r="M8" s="2" t="s">
        <v>176</v>
      </c>
      <c r="N8" s="2" t="s">
        <v>229</v>
      </c>
      <c r="O8" s="2" t="s">
        <v>245</v>
      </c>
      <c r="P8" s="2" t="s">
        <v>258</v>
      </c>
      <c r="Q8" s="2" t="s">
        <v>278</v>
      </c>
      <c r="R8" s="2" t="s">
        <v>307</v>
      </c>
      <c r="S8" s="27" t="s">
        <v>472</v>
      </c>
      <c r="T8" s="2" t="s">
        <v>327</v>
      </c>
      <c r="U8" s="2" t="s">
        <v>344</v>
      </c>
      <c r="V8" s="13" t="s">
        <v>507</v>
      </c>
      <c r="X8" s="2" t="s">
        <v>361</v>
      </c>
      <c r="Y8" s="2" t="s">
        <v>376</v>
      </c>
      <c r="Z8" s="14" t="s">
        <v>385</v>
      </c>
      <c r="AA8" s="14" t="s">
        <v>479</v>
      </c>
      <c r="AB8" s="14" t="s">
        <v>400</v>
      </c>
      <c r="AC8" s="14" t="s">
        <v>493</v>
      </c>
      <c r="AD8" s="14" t="s">
        <v>411</v>
      </c>
      <c r="AE8" s="14" t="s">
        <v>411</v>
      </c>
      <c r="AF8" s="14" t="s">
        <v>431</v>
      </c>
      <c r="AG8" s="14" t="s">
        <v>445</v>
      </c>
      <c r="AH8" s="14"/>
    </row>
    <row r="9" spans="1:37" s="2" customFormat="1" ht="62.25" customHeight="1" x14ac:dyDescent="0.25">
      <c r="A9" s="4" t="s">
        <v>100</v>
      </c>
      <c r="B9" s="30" t="s">
        <v>101</v>
      </c>
      <c r="C9" s="5" t="s">
        <v>101</v>
      </c>
      <c r="E9" s="2" t="s">
        <v>102</v>
      </c>
      <c r="G9" s="2" t="s">
        <v>143</v>
      </c>
      <c r="H9" s="2" t="s">
        <v>178</v>
      </c>
      <c r="I9" s="2" t="s">
        <v>177</v>
      </c>
      <c r="J9" s="2" t="s">
        <v>186</v>
      </c>
      <c r="K9" s="2" t="s">
        <v>186</v>
      </c>
      <c r="L9" s="2" t="s">
        <v>193</v>
      </c>
      <c r="M9" s="2" t="s">
        <v>206</v>
      </c>
      <c r="N9" s="2" t="s">
        <v>230</v>
      </c>
      <c r="O9" s="2" t="s">
        <v>206</v>
      </c>
      <c r="P9" s="2" t="s">
        <v>259</v>
      </c>
      <c r="Q9" s="2" t="s">
        <v>279</v>
      </c>
      <c r="R9" s="2" t="s">
        <v>308</v>
      </c>
      <c r="S9" s="27" t="s">
        <v>101</v>
      </c>
      <c r="T9" s="2" t="s">
        <v>315</v>
      </c>
      <c r="U9" s="2" t="s">
        <v>345</v>
      </c>
      <c r="V9" s="2" t="s">
        <v>273</v>
      </c>
      <c r="X9" s="2" t="s">
        <v>363</v>
      </c>
      <c r="Y9" s="2" t="s">
        <v>370</v>
      </c>
      <c r="AB9" s="2" t="s">
        <v>363</v>
      </c>
      <c r="AC9" s="2" t="s">
        <v>101</v>
      </c>
      <c r="AD9" s="2" t="s">
        <v>412</v>
      </c>
      <c r="AE9" s="2" t="s">
        <v>363</v>
      </c>
      <c r="AF9" s="2" t="s">
        <v>424</v>
      </c>
      <c r="AG9" s="2" t="s">
        <v>446</v>
      </c>
    </row>
    <row r="10" spans="1:37" s="2" customFormat="1" ht="66.75" customHeight="1" x14ac:dyDescent="0.25">
      <c r="A10" s="4" t="s">
        <v>66</v>
      </c>
      <c r="B10" s="30" t="s">
        <v>456</v>
      </c>
      <c r="C10" s="2" t="s">
        <v>85</v>
      </c>
      <c r="D10" s="2" t="s">
        <v>94</v>
      </c>
      <c r="E10" s="2" t="s">
        <v>106</v>
      </c>
      <c r="F10" s="2" t="s">
        <v>67</v>
      </c>
      <c r="G10" s="2" t="s">
        <v>139</v>
      </c>
      <c r="H10" s="2" t="s">
        <v>160</v>
      </c>
      <c r="I10" s="2" t="s">
        <v>174</v>
      </c>
      <c r="J10" s="2" t="s">
        <v>139</v>
      </c>
      <c r="K10" s="2" t="s">
        <v>139</v>
      </c>
      <c r="L10" s="2" t="s">
        <v>174</v>
      </c>
      <c r="M10" s="2" t="s">
        <v>140</v>
      </c>
      <c r="N10" s="2" t="s">
        <v>226</v>
      </c>
      <c r="O10" s="2" t="s">
        <v>242</v>
      </c>
      <c r="P10" s="2" t="s">
        <v>255</v>
      </c>
      <c r="Q10" s="2" t="s">
        <v>274</v>
      </c>
      <c r="R10" s="2" t="s">
        <v>305</v>
      </c>
      <c r="S10" s="27" t="s">
        <v>470</v>
      </c>
      <c r="T10" s="2" t="s">
        <v>324</v>
      </c>
      <c r="U10" s="2" t="s">
        <v>341</v>
      </c>
      <c r="V10" s="5" t="s">
        <v>506</v>
      </c>
      <c r="X10" s="2" t="s">
        <v>358</v>
      </c>
      <c r="Y10" s="2" t="s">
        <v>373</v>
      </c>
      <c r="Z10" s="2" t="s">
        <v>382</v>
      </c>
      <c r="AA10" s="2" t="s">
        <v>476</v>
      </c>
      <c r="AB10" s="2" t="s">
        <v>397</v>
      </c>
      <c r="AC10" s="2" t="s">
        <v>490</v>
      </c>
      <c r="AD10" s="2" t="s">
        <v>408</v>
      </c>
      <c r="AE10" s="2" t="s">
        <v>408</v>
      </c>
      <c r="AF10" s="2" t="s">
        <v>428</v>
      </c>
      <c r="AG10" s="2" t="s">
        <v>442</v>
      </c>
    </row>
    <row r="11" spans="1:37" s="2" customFormat="1" ht="66" customHeight="1" x14ac:dyDescent="0.25">
      <c r="A11" s="4" t="s">
        <v>68</v>
      </c>
      <c r="B11" s="30" t="s">
        <v>455</v>
      </c>
      <c r="C11" s="2" t="s">
        <v>86</v>
      </c>
      <c r="D11" s="2" t="s">
        <v>93</v>
      </c>
      <c r="E11" s="2" t="s">
        <v>107</v>
      </c>
      <c r="F11" s="2" t="s">
        <v>69</v>
      </c>
      <c r="G11" s="2" t="s">
        <v>140</v>
      </c>
      <c r="H11" s="2" t="s">
        <v>161</v>
      </c>
      <c r="I11" s="2" t="s">
        <v>140</v>
      </c>
      <c r="J11" s="2" t="s">
        <v>140</v>
      </c>
      <c r="K11" s="2" t="s">
        <v>140</v>
      </c>
      <c r="L11" s="2" t="s">
        <v>140</v>
      </c>
      <c r="N11" s="2" t="s">
        <v>227</v>
      </c>
      <c r="O11" s="2" t="s">
        <v>243</v>
      </c>
      <c r="P11" s="2" t="s">
        <v>256</v>
      </c>
      <c r="Q11" s="2" t="s">
        <v>275</v>
      </c>
      <c r="R11" s="2" t="s">
        <v>306</v>
      </c>
      <c r="S11" s="27" t="s">
        <v>471</v>
      </c>
      <c r="T11" s="2" t="s">
        <v>325</v>
      </c>
      <c r="U11" s="2" t="s">
        <v>342</v>
      </c>
      <c r="V11" s="2" t="s">
        <v>505</v>
      </c>
      <c r="X11" s="2" t="s">
        <v>359</v>
      </c>
      <c r="Y11" s="2" t="s">
        <v>374</v>
      </c>
      <c r="Z11" s="2" t="s">
        <v>383</v>
      </c>
      <c r="AA11" s="2" t="s">
        <v>477</v>
      </c>
      <c r="AB11" s="2" t="s">
        <v>398</v>
      </c>
      <c r="AC11" s="2" t="s">
        <v>491</v>
      </c>
      <c r="AD11" s="2" t="s">
        <v>409</v>
      </c>
      <c r="AE11" s="2" t="s">
        <v>409</v>
      </c>
      <c r="AF11" s="2" t="s">
        <v>429</v>
      </c>
      <c r="AG11" s="2" t="s">
        <v>443</v>
      </c>
    </row>
    <row r="12" spans="1:37" s="2" customFormat="1" ht="51.75" customHeight="1" x14ac:dyDescent="0.25">
      <c r="A12" s="4" t="s">
        <v>10</v>
      </c>
      <c r="B12" s="30"/>
      <c r="C12" s="2" t="s">
        <v>151</v>
      </c>
      <c r="D12" s="2" t="s">
        <v>91</v>
      </c>
      <c r="E12" s="2" t="s">
        <v>103</v>
      </c>
      <c r="F12" s="2" t="s">
        <v>77</v>
      </c>
      <c r="G12" s="2" t="s">
        <v>135</v>
      </c>
      <c r="H12" s="2" t="s">
        <v>168</v>
      </c>
      <c r="I12" s="2" t="s">
        <v>181</v>
      </c>
      <c r="J12" s="2" t="s">
        <v>183</v>
      </c>
      <c r="K12" s="2" t="s">
        <v>183</v>
      </c>
      <c r="L12" s="2" t="s">
        <v>190</v>
      </c>
      <c r="M12" s="2" t="s">
        <v>212</v>
      </c>
      <c r="N12" s="2" t="s">
        <v>224</v>
      </c>
      <c r="O12" s="2" t="s">
        <v>237</v>
      </c>
      <c r="P12" s="2" t="s">
        <v>250</v>
      </c>
      <c r="Q12" s="2" t="s">
        <v>283</v>
      </c>
      <c r="R12" s="2" t="s">
        <v>311</v>
      </c>
      <c r="S12" s="27" t="s">
        <v>468</v>
      </c>
      <c r="T12" s="2" t="s">
        <v>319</v>
      </c>
      <c r="U12" s="2" t="s">
        <v>329</v>
      </c>
      <c r="W12" s="2" t="s">
        <v>349</v>
      </c>
      <c r="Z12" s="2" t="s">
        <v>388</v>
      </c>
      <c r="AB12" s="2" t="s">
        <v>393</v>
      </c>
      <c r="AC12" s="2" t="s">
        <v>495</v>
      </c>
      <c r="AD12" s="2" t="s">
        <v>311</v>
      </c>
      <c r="AE12" s="2" t="s">
        <v>418</v>
      </c>
      <c r="AG12" s="2" t="s">
        <v>435</v>
      </c>
    </row>
    <row r="13" spans="1:37" s="2" customFormat="1" ht="36" customHeight="1" x14ac:dyDescent="0.25">
      <c r="A13" s="4" t="s">
        <v>11</v>
      </c>
      <c r="B13" s="30"/>
      <c r="C13" s="2" t="s">
        <v>150</v>
      </c>
      <c r="E13" s="2" t="s">
        <v>12</v>
      </c>
      <c r="F13" s="2" t="s">
        <v>196</v>
      </c>
      <c r="G13" s="2" t="s">
        <v>195</v>
      </c>
      <c r="R13" s="2" t="s">
        <v>310</v>
      </c>
      <c r="S13" s="27"/>
    </row>
    <row r="14" spans="1:37" s="10" customFormat="1" ht="30" x14ac:dyDescent="0.25">
      <c r="A14" s="9" t="s">
        <v>13</v>
      </c>
      <c r="B14" s="31" t="s">
        <v>14</v>
      </c>
      <c r="C14" s="2" t="s">
        <v>36</v>
      </c>
      <c r="D14" s="2"/>
      <c r="E14" s="2" t="s">
        <v>14</v>
      </c>
      <c r="F14" s="2" t="s">
        <v>78</v>
      </c>
      <c r="G14" s="2" t="s">
        <v>144</v>
      </c>
      <c r="H14" s="2" t="s">
        <v>158</v>
      </c>
      <c r="I14" s="2" t="s">
        <v>144</v>
      </c>
      <c r="J14" s="2" t="s">
        <v>144</v>
      </c>
      <c r="K14" s="2" t="s">
        <v>144</v>
      </c>
      <c r="L14" s="2" t="s">
        <v>144</v>
      </c>
      <c r="M14" s="2" t="s">
        <v>144</v>
      </c>
      <c r="N14" s="2" t="s">
        <v>218</v>
      </c>
      <c r="O14" s="2" t="s">
        <v>38</v>
      </c>
      <c r="P14" s="2" t="s">
        <v>253</v>
      </c>
      <c r="Q14" s="2" t="s">
        <v>267</v>
      </c>
      <c r="R14" s="2" t="s">
        <v>78</v>
      </c>
      <c r="S14" s="27" t="s">
        <v>462</v>
      </c>
      <c r="T14" s="2" t="s">
        <v>321</v>
      </c>
      <c r="U14" s="2" t="s">
        <v>336</v>
      </c>
      <c r="V14" s="2" t="s">
        <v>504</v>
      </c>
      <c r="W14" s="2"/>
      <c r="X14" s="2"/>
      <c r="Y14" s="2"/>
      <c r="Z14" s="2" t="s">
        <v>78</v>
      </c>
      <c r="AA14" s="2"/>
      <c r="AB14" s="2" t="s">
        <v>78</v>
      </c>
      <c r="AC14" s="2" t="s">
        <v>78</v>
      </c>
      <c r="AD14" s="2" t="s">
        <v>158</v>
      </c>
      <c r="AE14" s="2" t="s">
        <v>78</v>
      </c>
      <c r="AF14" s="2" t="s">
        <v>158</v>
      </c>
      <c r="AG14" s="2" t="s">
        <v>437</v>
      </c>
      <c r="AH14" s="2"/>
    </row>
    <row r="15" spans="1:37" x14ac:dyDescent="0.25">
      <c r="A15" s="3" t="s">
        <v>90</v>
      </c>
      <c r="B15" s="23" t="s">
        <v>43</v>
      </c>
      <c r="C15" s="5" t="s">
        <v>40</v>
      </c>
      <c r="D15" s="5" t="s">
        <v>42</v>
      </c>
      <c r="E15" s="5" t="s">
        <v>43</v>
      </c>
      <c r="G15" s="5" t="s">
        <v>42</v>
      </c>
      <c r="H15" s="5" t="s">
        <v>43</v>
      </c>
      <c r="I15" s="5" t="s">
        <v>41</v>
      </c>
      <c r="J15" s="5" t="s">
        <v>42</v>
      </c>
      <c r="K15" s="5" t="s">
        <v>42</v>
      </c>
      <c r="L15" s="5" t="s">
        <v>41</v>
      </c>
      <c r="M15" s="5" t="s">
        <v>43</v>
      </c>
      <c r="N15" s="5" t="s">
        <v>40</v>
      </c>
      <c r="O15" s="5" t="s">
        <v>40</v>
      </c>
      <c r="P15" s="5" t="s">
        <v>40</v>
      </c>
      <c r="Q15" s="5" t="s">
        <v>41</v>
      </c>
      <c r="S15" s="24" t="s">
        <v>42</v>
      </c>
      <c r="T15" s="5" t="s">
        <v>40</v>
      </c>
      <c r="U15" s="5" t="s">
        <v>41</v>
      </c>
      <c r="V15" s="5" t="s">
        <v>40</v>
      </c>
      <c r="W15" s="5" t="s">
        <v>43</v>
      </c>
      <c r="X15" s="5" t="s">
        <v>43</v>
      </c>
      <c r="Y15" s="5" t="s">
        <v>43</v>
      </c>
      <c r="Z15" s="5" t="s">
        <v>41</v>
      </c>
      <c r="AA15" s="5" t="s">
        <v>40</v>
      </c>
      <c r="AB15" s="5" t="s">
        <v>40</v>
      </c>
      <c r="AC15" s="5" t="s">
        <v>43</v>
      </c>
      <c r="AD15" s="5" t="s">
        <v>43</v>
      </c>
      <c r="AE15" s="5" t="s">
        <v>43</v>
      </c>
      <c r="AF15" s="5" t="s">
        <v>41</v>
      </c>
      <c r="AG15" s="5" t="s">
        <v>40</v>
      </c>
      <c r="AH15" s="5"/>
      <c r="AJ15"/>
      <c r="AK15"/>
    </row>
    <row r="16" spans="1:37" x14ac:dyDescent="0.25">
      <c r="A16" s="3" t="s">
        <v>58</v>
      </c>
      <c r="B16" s="23" t="s">
        <v>96</v>
      </c>
      <c r="C16" s="5" t="s">
        <v>89</v>
      </c>
      <c r="D16" s="5" t="s">
        <v>96</v>
      </c>
      <c r="E16" s="5" t="s">
        <v>110</v>
      </c>
      <c r="F16" s="5" t="s">
        <v>59</v>
      </c>
      <c r="G16" s="5" t="s">
        <v>145</v>
      </c>
      <c r="H16" s="5" t="s">
        <v>164</v>
      </c>
      <c r="I16" s="5" t="s">
        <v>145</v>
      </c>
      <c r="J16" s="5" t="s">
        <v>145</v>
      </c>
      <c r="K16" s="5" t="s">
        <v>145</v>
      </c>
      <c r="L16" s="5" t="s">
        <v>145</v>
      </c>
      <c r="M16" s="5" t="s">
        <v>208</v>
      </c>
      <c r="N16" s="5" t="s">
        <v>164</v>
      </c>
      <c r="O16" s="5" t="s">
        <v>59</v>
      </c>
      <c r="P16" s="5" t="s">
        <v>59</v>
      </c>
      <c r="Q16" s="5" t="s">
        <v>280</v>
      </c>
      <c r="S16" s="24"/>
      <c r="T16" s="5" t="s">
        <v>208</v>
      </c>
      <c r="U16" s="5" t="s">
        <v>280</v>
      </c>
      <c r="V16" s="5" t="s">
        <v>59</v>
      </c>
      <c r="Y16" s="5" t="s">
        <v>164</v>
      </c>
      <c r="Z16" s="5" t="s">
        <v>89</v>
      </c>
      <c r="AA16" s="5" t="s">
        <v>110</v>
      </c>
      <c r="AB16" s="5" t="s">
        <v>89</v>
      </c>
      <c r="AC16" s="5" t="s">
        <v>164</v>
      </c>
      <c r="AD16" s="5" t="s">
        <v>96</v>
      </c>
      <c r="AE16" s="5" t="s">
        <v>96</v>
      </c>
      <c r="AF16" s="5" t="s">
        <v>145</v>
      </c>
      <c r="AG16" s="5" t="s">
        <v>441</v>
      </c>
      <c r="AH16" s="5"/>
      <c r="AJ16"/>
      <c r="AK16"/>
    </row>
    <row r="17" spans="1:37" x14ac:dyDescent="0.25">
      <c r="A17" s="3" t="s">
        <v>97</v>
      </c>
      <c r="B17" s="24" t="s">
        <v>111</v>
      </c>
      <c r="C17" s="5" t="s">
        <v>99</v>
      </c>
      <c r="D17" s="5" t="s">
        <v>98</v>
      </c>
      <c r="E17" s="5" t="s">
        <v>111</v>
      </c>
      <c r="G17" s="5" t="s">
        <v>147</v>
      </c>
      <c r="H17" s="5" t="s">
        <v>165</v>
      </c>
      <c r="I17" s="5" t="s">
        <v>179</v>
      </c>
      <c r="J17" s="5" t="s">
        <v>147</v>
      </c>
      <c r="K17" s="5" t="s">
        <v>147</v>
      </c>
      <c r="L17" s="5" t="s">
        <v>179</v>
      </c>
      <c r="M17" s="5" t="s">
        <v>209</v>
      </c>
      <c r="N17" s="5" t="s">
        <v>231</v>
      </c>
      <c r="O17" s="5" t="s">
        <v>246</v>
      </c>
      <c r="P17" s="5" t="s">
        <v>246</v>
      </c>
      <c r="Q17" s="5" t="s">
        <v>281</v>
      </c>
      <c r="S17" s="24"/>
      <c r="T17" s="5" t="s">
        <v>246</v>
      </c>
      <c r="U17" s="5" t="s">
        <v>281</v>
      </c>
      <c r="V17" s="5" t="s">
        <v>99</v>
      </c>
      <c r="W17" s="5" t="s">
        <v>111</v>
      </c>
      <c r="Y17" s="5" t="s">
        <v>111</v>
      </c>
      <c r="Z17" s="5" t="s">
        <v>281</v>
      </c>
      <c r="AA17" s="5" t="s">
        <v>99</v>
      </c>
      <c r="AB17" s="5" t="s">
        <v>99</v>
      </c>
      <c r="AC17" s="5" t="s">
        <v>111</v>
      </c>
      <c r="AD17" s="5" t="s">
        <v>111</v>
      </c>
      <c r="AE17" s="5" t="s">
        <v>111</v>
      </c>
      <c r="AF17" s="5" t="s">
        <v>281</v>
      </c>
      <c r="AG17" s="5" t="s">
        <v>99</v>
      </c>
      <c r="AH17" s="5"/>
      <c r="AJ17"/>
      <c r="AK17"/>
    </row>
    <row r="18" spans="1:37" x14ac:dyDescent="0.25">
      <c r="A18" s="3" t="s">
        <v>114</v>
      </c>
      <c r="B18" s="23" t="s">
        <v>120</v>
      </c>
      <c r="C18" s="5" t="s">
        <v>117</v>
      </c>
      <c r="D18" s="5" t="s">
        <v>117</v>
      </c>
      <c r="E18" s="5" t="s">
        <v>115</v>
      </c>
      <c r="G18" s="5" t="s">
        <v>146</v>
      </c>
      <c r="H18" s="5" t="s">
        <v>146</v>
      </c>
      <c r="I18" s="5" t="s">
        <v>146</v>
      </c>
      <c r="J18" s="5" t="s">
        <v>146</v>
      </c>
      <c r="K18" s="5" t="s">
        <v>146</v>
      </c>
      <c r="L18" s="5" t="s">
        <v>146</v>
      </c>
      <c r="M18" s="5" t="s">
        <v>210</v>
      </c>
      <c r="N18" s="5" t="s">
        <v>146</v>
      </c>
      <c r="O18" s="5" t="s">
        <v>146</v>
      </c>
      <c r="P18" s="5" t="s">
        <v>146</v>
      </c>
      <c r="Q18" s="5" t="s">
        <v>146</v>
      </c>
      <c r="S18" s="24" t="s">
        <v>146</v>
      </c>
      <c r="T18" s="5" t="s">
        <v>146</v>
      </c>
      <c r="U18" s="5" t="s">
        <v>146</v>
      </c>
      <c r="V18" s="5" t="s">
        <v>146</v>
      </c>
      <c r="W18" s="5" t="s">
        <v>115</v>
      </c>
      <c r="X18" s="5" t="s">
        <v>210</v>
      </c>
      <c r="Y18" s="5" t="s">
        <v>210</v>
      </c>
      <c r="Z18" s="5" t="s">
        <v>146</v>
      </c>
      <c r="AA18" s="5" t="s">
        <v>146</v>
      </c>
      <c r="AB18" s="5" t="s">
        <v>117</v>
      </c>
      <c r="AC18" s="5" t="s">
        <v>494</v>
      </c>
      <c r="AD18" s="5" t="s">
        <v>210</v>
      </c>
      <c r="AE18" s="5" t="s">
        <v>210</v>
      </c>
      <c r="AF18" s="5" t="s">
        <v>146</v>
      </c>
      <c r="AG18" s="5" t="s">
        <v>117</v>
      </c>
      <c r="AH18" s="5"/>
      <c r="AJ18"/>
      <c r="AK18"/>
    </row>
    <row r="19" spans="1:37" x14ac:dyDescent="0.25">
      <c r="A19" s="3" t="s">
        <v>121</v>
      </c>
      <c r="B19" s="23"/>
      <c r="D19" s="5" t="s">
        <v>124</v>
      </c>
      <c r="S19" s="24"/>
      <c r="V19" s="5" t="s">
        <v>99</v>
      </c>
      <c r="Z19" s="5" t="s">
        <v>386</v>
      </c>
      <c r="AF19" s="5" t="s">
        <v>386</v>
      </c>
      <c r="AH19" s="5"/>
      <c r="AJ19"/>
      <c r="AK19"/>
    </row>
    <row r="20" spans="1:37" x14ac:dyDescent="0.25">
      <c r="A20" s="3" t="s">
        <v>122</v>
      </c>
      <c r="B20" s="23"/>
      <c r="C20" s="5" t="s">
        <v>119</v>
      </c>
      <c r="D20" s="5" t="s">
        <v>123</v>
      </c>
      <c r="G20" s="5" t="s">
        <v>123</v>
      </c>
      <c r="I20" s="5" t="s">
        <v>123</v>
      </c>
      <c r="J20" s="5" t="s">
        <v>123</v>
      </c>
      <c r="K20" s="5" t="s">
        <v>123</v>
      </c>
      <c r="L20" s="5" t="s">
        <v>123</v>
      </c>
      <c r="M20" s="5" t="s">
        <v>123</v>
      </c>
      <c r="N20" s="5" t="s">
        <v>232</v>
      </c>
      <c r="P20" s="5" t="s">
        <v>123</v>
      </c>
      <c r="Q20" s="5" t="s">
        <v>123</v>
      </c>
      <c r="S20" s="24"/>
      <c r="U20" s="5" t="s">
        <v>123</v>
      </c>
      <c r="V20" s="5" t="s">
        <v>123</v>
      </c>
      <c r="Z20" s="5" t="s">
        <v>123</v>
      </c>
      <c r="AB20" s="5" t="s">
        <v>119</v>
      </c>
      <c r="AF20" s="5" t="s">
        <v>123</v>
      </c>
      <c r="AG20" s="5" t="s">
        <v>119</v>
      </c>
      <c r="AH20" s="5"/>
      <c r="AJ20"/>
      <c r="AK20"/>
    </row>
    <row r="21" spans="1:37" x14ac:dyDescent="0.25">
      <c r="A21" s="3" t="s">
        <v>118</v>
      </c>
      <c r="B21" s="23"/>
      <c r="C21" s="5" t="s">
        <v>119</v>
      </c>
      <c r="E21" s="5" t="s">
        <v>30</v>
      </c>
      <c r="F21" s="5" t="s">
        <v>30</v>
      </c>
      <c r="G21" s="5" t="s">
        <v>30</v>
      </c>
      <c r="I21" s="5" t="s">
        <v>30</v>
      </c>
      <c r="J21" s="5" t="s">
        <v>30</v>
      </c>
      <c r="K21" s="5" t="s">
        <v>30</v>
      </c>
      <c r="L21" s="5" t="s">
        <v>30</v>
      </c>
      <c r="N21" s="5" t="s">
        <v>233</v>
      </c>
      <c r="O21" s="5" t="s">
        <v>233</v>
      </c>
      <c r="S21" s="24"/>
      <c r="V21" s="5" t="s">
        <v>119</v>
      </c>
      <c r="W21" s="5" t="s">
        <v>30</v>
      </c>
      <c r="AB21" s="5" t="s">
        <v>119</v>
      </c>
      <c r="AG21" s="5" t="s">
        <v>119</v>
      </c>
      <c r="AH21" s="5"/>
      <c r="AJ21"/>
      <c r="AK21"/>
    </row>
    <row r="22" spans="1:37" x14ac:dyDescent="0.25">
      <c r="A22" s="3" t="s">
        <v>112</v>
      </c>
      <c r="B22" s="23" t="s">
        <v>457</v>
      </c>
      <c r="C22" s="5" t="s">
        <v>30</v>
      </c>
      <c r="D22" s="5" t="s">
        <v>98</v>
      </c>
      <c r="E22" s="5" t="s">
        <v>113</v>
      </c>
      <c r="G22" s="5" t="s">
        <v>149</v>
      </c>
      <c r="H22" s="5" t="s">
        <v>113</v>
      </c>
      <c r="I22" s="5" t="s">
        <v>113</v>
      </c>
      <c r="J22" s="5" t="s">
        <v>149</v>
      </c>
      <c r="K22" s="5" t="s">
        <v>149</v>
      </c>
      <c r="L22" s="5" t="s">
        <v>113</v>
      </c>
      <c r="M22" s="5" t="s">
        <v>113</v>
      </c>
      <c r="N22" s="5" t="s">
        <v>234</v>
      </c>
      <c r="O22" s="5" t="s">
        <v>247</v>
      </c>
      <c r="P22" s="5" t="s">
        <v>260</v>
      </c>
      <c r="S22" s="32" t="s">
        <v>465</v>
      </c>
      <c r="U22" s="5" t="s">
        <v>346</v>
      </c>
      <c r="V22" s="5" t="s">
        <v>510</v>
      </c>
      <c r="W22" s="5" t="s">
        <v>113</v>
      </c>
      <c r="AA22" s="5" t="s">
        <v>99</v>
      </c>
      <c r="AB22" s="5" t="s">
        <v>30</v>
      </c>
      <c r="AE22" s="5" t="s">
        <v>420</v>
      </c>
      <c r="AG22" s="5" t="s">
        <v>30</v>
      </c>
      <c r="AH22" s="5"/>
      <c r="AJ22"/>
      <c r="AK22"/>
    </row>
    <row r="23" spans="1:37" x14ac:dyDescent="0.25">
      <c r="A23" s="3" t="s">
        <v>116</v>
      </c>
      <c r="B23" s="24" t="s">
        <v>166</v>
      </c>
      <c r="C23" s="5" t="s">
        <v>120</v>
      </c>
      <c r="D23" s="5" t="s">
        <v>117</v>
      </c>
      <c r="E23" s="5" t="s">
        <v>166</v>
      </c>
      <c r="G23" s="5" t="s">
        <v>148</v>
      </c>
      <c r="H23" s="5" t="s">
        <v>167</v>
      </c>
      <c r="I23" s="5" t="s">
        <v>148</v>
      </c>
      <c r="J23" s="5" t="s">
        <v>148</v>
      </c>
      <c r="K23" s="5" t="s">
        <v>148</v>
      </c>
      <c r="L23" s="5" t="s">
        <v>148</v>
      </c>
      <c r="M23" s="5" t="s">
        <v>211</v>
      </c>
      <c r="N23" s="5" t="s">
        <v>120</v>
      </c>
      <c r="O23" s="5" t="s">
        <v>120</v>
      </c>
      <c r="P23" s="5" t="s">
        <v>120</v>
      </c>
      <c r="Q23" s="5" t="s">
        <v>282</v>
      </c>
      <c r="S23" s="24" t="s">
        <v>120</v>
      </c>
      <c r="V23" s="5" t="s">
        <v>509</v>
      </c>
      <c r="W23" s="5" t="s">
        <v>166</v>
      </c>
      <c r="Y23" s="5" t="s">
        <v>166</v>
      </c>
      <c r="AA23" s="5" t="s">
        <v>120</v>
      </c>
      <c r="AB23" s="5" t="s">
        <v>120</v>
      </c>
      <c r="AD23" s="5" t="s">
        <v>166</v>
      </c>
      <c r="AE23" s="5" t="s">
        <v>166</v>
      </c>
      <c r="AG23" s="5" t="s">
        <v>120</v>
      </c>
      <c r="AH23" s="5"/>
      <c r="AJ23"/>
      <c r="AK23"/>
    </row>
    <row r="24" spans="1:37" x14ac:dyDescent="0.25">
      <c r="A24" s="3" t="s">
        <v>43</v>
      </c>
      <c r="B24" s="23" t="s">
        <v>450</v>
      </c>
      <c r="C24" s="5" t="s">
        <v>84</v>
      </c>
      <c r="D24" s="5" t="s">
        <v>44</v>
      </c>
      <c r="E24" s="5" t="s">
        <v>104</v>
      </c>
      <c r="F24" s="5" t="s">
        <v>70</v>
      </c>
      <c r="G24" s="5" t="s">
        <v>137</v>
      </c>
      <c r="H24" s="5" t="s">
        <v>157</v>
      </c>
      <c r="I24" s="5" t="s">
        <v>171</v>
      </c>
      <c r="J24" s="5" t="s">
        <v>137</v>
      </c>
      <c r="K24" s="5" t="s">
        <v>137</v>
      </c>
      <c r="L24" s="5" t="s">
        <v>191</v>
      </c>
      <c r="M24" s="5" t="s">
        <v>205</v>
      </c>
      <c r="N24" s="5" t="s">
        <v>217</v>
      </c>
      <c r="O24" s="5" t="s">
        <v>238</v>
      </c>
      <c r="Q24" s="5" t="s">
        <v>266</v>
      </c>
      <c r="R24" s="5" t="s">
        <v>299</v>
      </c>
      <c r="S24" s="24" t="s">
        <v>461</v>
      </c>
      <c r="T24" s="5" t="s">
        <v>313</v>
      </c>
      <c r="U24" s="5" t="s">
        <v>335</v>
      </c>
      <c r="V24" s="5" t="s">
        <v>499</v>
      </c>
      <c r="W24" s="5" t="s">
        <v>104</v>
      </c>
      <c r="X24" s="5" t="s">
        <v>354</v>
      </c>
      <c r="Y24" s="2" t="s">
        <v>369</v>
      </c>
      <c r="Z24" t="s">
        <v>378</v>
      </c>
      <c r="AA24"/>
      <c r="AB24" t="s">
        <v>395</v>
      </c>
      <c r="AC24" t="s">
        <v>487</v>
      </c>
      <c r="AD24" t="s">
        <v>405</v>
      </c>
      <c r="AE24" t="s">
        <v>405</v>
      </c>
      <c r="AF24" t="s">
        <v>426</v>
      </c>
      <c r="AG24" t="s">
        <v>436</v>
      </c>
      <c r="AJ24"/>
      <c r="AK24"/>
    </row>
    <row r="25" spans="1:37" x14ac:dyDescent="0.25">
      <c r="A25" s="3" t="s">
        <v>40</v>
      </c>
      <c r="B25" s="23" t="s">
        <v>451</v>
      </c>
      <c r="C25" s="5" t="s">
        <v>38</v>
      </c>
      <c r="D25" s="5" t="s">
        <v>38</v>
      </c>
      <c r="E25" s="5" t="s">
        <v>105</v>
      </c>
      <c r="F25" s="5" t="s">
        <v>71</v>
      </c>
      <c r="G25" s="5" t="s">
        <v>138</v>
      </c>
      <c r="H25" s="5" t="s">
        <v>159</v>
      </c>
      <c r="I25" s="5" t="s">
        <v>172</v>
      </c>
      <c r="J25" s="5" t="s">
        <v>138</v>
      </c>
      <c r="K25" s="5" t="s">
        <v>138</v>
      </c>
      <c r="L25" s="5" t="s">
        <v>172</v>
      </c>
      <c r="N25" s="5" t="s">
        <v>219</v>
      </c>
      <c r="O25" s="5" t="s">
        <v>219</v>
      </c>
      <c r="P25" s="5" t="s">
        <v>219</v>
      </c>
      <c r="Q25" s="5" t="s">
        <v>268</v>
      </c>
      <c r="R25" s="5" t="s">
        <v>219</v>
      </c>
      <c r="S25" s="24"/>
      <c r="T25" s="5" t="s">
        <v>219</v>
      </c>
      <c r="U25" s="5" t="s">
        <v>337</v>
      </c>
      <c r="V25" s="5" t="s">
        <v>503</v>
      </c>
      <c r="W25" s="5" t="s">
        <v>105</v>
      </c>
      <c r="X25" s="5" t="s">
        <v>219</v>
      </c>
      <c r="Y25" s="5" t="s">
        <v>337</v>
      </c>
      <c r="Z25" s="5" t="s">
        <v>337</v>
      </c>
      <c r="AA25" s="5" t="s">
        <v>473</v>
      </c>
      <c r="AB25" s="5" t="s">
        <v>219</v>
      </c>
      <c r="AC25" s="5" t="s">
        <v>219</v>
      </c>
      <c r="AD25" s="5" t="s">
        <v>432</v>
      </c>
      <c r="AE25" s="5" t="s">
        <v>432</v>
      </c>
      <c r="AF25" s="5" t="s">
        <v>432</v>
      </c>
      <c r="AG25" s="5" t="s">
        <v>219</v>
      </c>
      <c r="AH25" s="5"/>
      <c r="AJ25"/>
      <c r="AK25"/>
    </row>
    <row r="26" spans="1:37" x14ac:dyDescent="0.25">
      <c r="A26" s="3" t="s">
        <v>128</v>
      </c>
      <c r="B26" s="23"/>
      <c r="C26" s="5" t="s">
        <v>131</v>
      </c>
      <c r="D26" s="5" t="s">
        <v>129</v>
      </c>
      <c r="E26" s="5" t="s">
        <v>130</v>
      </c>
      <c r="F26" s="5" t="s">
        <v>132</v>
      </c>
      <c r="G26" s="5" t="s">
        <v>133</v>
      </c>
      <c r="H26" s="5" t="s">
        <v>156</v>
      </c>
      <c r="I26" s="5" t="s">
        <v>180</v>
      </c>
      <c r="J26" s="5" t="s">
        <v>180</v>
      </c>
      <c r="K26" s="5" t="s">
        <v>180</v>
      </c>
      <c r="L26" s="5" t="s">
        <v>192</v>
      </c>
      <c r="M26" s="5" t="s">
        <v>180</v>
      </c>
      <c r="N26" s="5" t="s">
        <v>216</v>
      </c>
      <c r="O26" s="5" t="s">
        <v>240</v>
      </c>
      <c r="P26" s="5" t="s">
        <v>240</v>
      </c>
      <c r="R26" s="5" t="s">
        <v>303</v>
      </c>
      <c r="S26" s="24"/>
      <c r="T26" s="5" t="s">
        <v>316</v>
      </c>
      <c r="W26" s="5" t="s">
        <v>130</v>
      </c>
      <c r="X26" s="5" t="s">
        <v>130</v>
      </c>
      <c r="Z26" s="5" t="s">
        <v>389</v>
      </c>
      <c r="AB26" s="5" t="s">
        <v>392</v>
      </c>
      <c r="AD26" s="5" t="s">
        <v>392</v>
      </c>
      <c r="AE26" s="5" t="s">
        <v>392</v>
      </c>
      <c r="AF26" s="5" t="s">
        <v>421</v>
      </c>
      <c r="AG26" s="5" t="s">
        <v>422</v>
      </c>
      <c r="AH26" s="5"/>
      <c r="AJ26"/>
      <c r="AK26"/>
    </row>
    <row r="27" spans="1:37" x14ac:dyDescent="0.25">
      <c r="A27" s="3" t="s">
        <v>41</v>
      </c>
      <c r="B27" s="23" t="s">
        <v>45</v>
      </c>
      <c r="C27" s="5" t="s">
        <v>38</v>
      </c>
      <c r="D27" s="5" t="s">
        <v>45</v>
      </c>
      <c r="E27" s="5" t="s">
        <v>30</v>
      </c>
      <c r="F27" s="5" t="s">
        <v>75</v>
      </c>
      <c r="G27" s="5" t="s">
        <v>38</v>
      </c>
      <c r="H27" s="5" t="s">
        <v>36</v>
      </c>
      <c r="I27" s="5" t="s">
        <v>38</v>
      </c>
      <c r="J27" s="5" t="s">
        <v>38</v>
      </c>
      <c r="K27" s="5" t="s">
        <v>38</v>
      </c>
      <c r="L27" s="5" t="s">
        <v>194</v>
      </c>
      <c r="N27" s="5" t="s">
        <v>225</v>
      </c>
      <c r="O27" s="5" t="s">
        <v>241</v>
      </c>
      <c r="P27" s="5" t="s">
        <v>254</v>
      </c>
      <c r="Q27" s="5" t="s">
        <v>276</v>
      </c>
      <c r="R27" s="5" t="s">
        <v>309</v>
      </c>
      <c r="S27" s="24"/>
      <c r="T27" s="5" t="s">
        <v>323</v>
      </c>
      <c r="V27" s="5" t="s">
        <v>500</v>
      </c>
      <c r="W27" s="5" t="s">
        <v>30</v>
      </c>
      <c r="X27" s="5" t="s">
        <v>362</v>
      </c>
      <c r="Y27" s="5" t="s">
        <v>372</v>
      </c>
      <c r="Z27" s="5" t="s">
        <v>372</v>
      </c>
      <c r="AA27" s="5" t="s">
        <v>474</v>
      </c>
      <c r="AB27" s="5" t="s">
        <v>309</v>
      </c>
      <c r="AD27" s="5" t="s">
        <v>407</v>
      </c>
      <c r="AE27" s="5" t="s">
        <v>407</v>
      </c>
      <c r="AF27" s="5" t="s">
        <v>38</v>
      </c>
      <c r="AG27" s="5" t="s">
        <v>440</v>
      </c>
      <c r="AH27" s="5"/>
      <c r="AJ27"/>
      <c r="AK27"/>
    </row>
    <row r="28" spans="1:37" x14ac:dyDescent="0.25">
      <c r="A28" s="3" t="s">
        <v>42</v>
      </c>
      <c r="B28" s="23"/>
      <c r="C28" s="5" t="s">
        <v>39</v>
      </c>
      <c r="D28" s="5" t="s">
        <v>92</v>
      </c>
      <c r="E28" s="5" t="s">
        <v>30</v>
      </c>
      <c r="F28" s="5" t="s">
        <v>30</v>
      </c>
      <c r="N28" s="5" t="s">
        <v>220</v>
      </c>
      <c r="O28" s="5" t="s">
        <v>248</v>
      </c>
      <c r="P28" s="5" t="s">
        <v>92</v>
      </c>
      <c r="R28" s="5" t="s">
        <v>30</v>
      </c>
      <c r="S28" s="24" t="s">
        <v>469</v>
      </c>
      <c r="T28" s="5" t="s">
        <v>314</v>
      </c>
      <c r="V28" s="5" t="s">
        <v>501</v>
      </c>
      <c r="W28" s="5" t="s">
        <v>30</v>
      </c>
      <c r="AG28" s="5" t="s">
        <v>314</v>
      </c>
      <c r="AH28" s="5"/>
      <c r="AJ28"/>
      <c r="AK28"/>
    </row>
    <row r="29" spans="1:37" x14ac:dyDescent="0.25">
      <c r="A29" s="3" t="s">
        <v>202</v>
      </c>
      <c r="B29" s="23" t="s">
        <v>454</v>
      </c>
      <c r="D29" s="5" t="s">
        <v>203</v>
      </c>
      <c r="M29" s="5" t="s">
        <v>264</v>
      </c>
      <c r="N29" s="5" t="s">
        <v>215</v>
      </c>
      <c r="O29" s="5" t="s">
        <v>203</v>
      </c>
      <c r="P29" s="5" t="s">
        <v>203</v>
      </c>
      <c r="Q29" s="5" t="s">
        <v>334</v>
      </c>
      <c r="R29" s="5" t="s">
        <v>203</v>
      </c>
      <c r="S29" s="24" t="s">
        <v>464</v>
      </c>
      <c r="T29" s="5" t="s">
        <v>320</v>
      </c>
      <c r="U29" s="5" t="s">
        <v>333</v>
      </c>
      <c r="V29" s="5" t="s">
        <v>502</v>
      </c>
      <c r="Y29" s="5" t="s">
        <v>333</v>
      </c>
      <c r="AB29" s="5" t="s">
        <v>394</v>
      </c>
      <c r="AC29" s="5" t="s">
        <v>203</v>
      </c>
      <c r="AD29" s="5" t="s">
        <v>413</v>
      </c>
      <c r="AE29" s="5" t="s">
        <v>413</v>
      </c>
      <c r="AF29" s="5" t="s">
        <v>203</v>
      </c>
      <c r="AG29" s="5" t="s">
        <v>203</v>
      </c>
      <c r="AH29" s="5"/>
      <c r="AJ29"/>
      <c r="AK29"/>
    </row>
    <row r="30" spans="1:37" x14ac:dyDescent="0.25">
      <c r="A30" s="3" t="s">
        <v>1</v>
      </c>
      <c r="B30" s="23" t="s">
        <v>2</v>
      </c>
      <c r="C30" s="5" t="s">
        <v>22</v>
      </c>
      <c r="D30" s="5" t="s">
        <v>22</v>
      </c>
      <c r="E30" s="5" t="s">
        <v>2</v>
      </c>
      <c r="F30" s="5" t="s">
        <v>72</v>
      </c>
      <c r="H30" s="5" t="s">
        <v>2</v>
      </c>
      <c r="I30" s="5" t="s">
        <v>22</v>
      </c>
      <c r="J30" s="5" t="s">
        <v>22</v>
      </c>
      <c r="K30" s="5" t="s">
        <v>22</v>
      </c>
      <c r="L30" s="5" t="s">
        <v>22</v>
      </c>
      <c r="M30" s="5" t="s">
        <v>22</v>
      </c>
      <c r="N30" s="5" t="s">
        <v>235</v>
      </c>
      <c r="O30" s="5" t="s">
        <v>235</v>
      </c>
      <c r="P30" s="5" t="s">
        <v>235</v>
      </c>
      <c r="Q30" s="5" t="s">
        <v>235</v>
      </c>
      <c r="R30" s="5" t="s">
        <v>235</v>
      </c>
      <c r="S30" s="24" t="s">
        <v>2</v>
      </c>
      <c r="T30" s="5" t="s">
        <v>2</v>
      </c>
      <c r="V30" s="5" t="s">
        <v>22</v>
      </c>
      <c r="W30" s="5" t="s">
        <v>2</v>
      </c>
      <c r="X30" s="5" t="s">
        <v>2</v>
      </c>
      <c r="Y30" s="5" t="s">
        <v>2</v>
      </c>
      <c r="AA30" s="5" t="s">
        <v>2</v>
      </c>
      <c r="AB30" s="5" t="s">
        <v>22</v>
      </c>
      <c r="AC30" s="5" t="s">
        <v>2</v>
      </c>
      <c r="AD30" s="5" t="s">
        <v>2</v>
      </c>
      <c r="AE30" s="5" t="s">
        <v>2</v>
      </c>
      <c r="AF30" s="5" t="s">
        <v>22</v>
      </c>
      <c r="AG30" s="5" t="s">
        <v>22</v>
      </c>
      <c r="AH30" s="5"/>
      <c r="AJ30"/>
      <c r="AK30"/>
    </row>
    <row r="31" spans="1:37" x14ac:dyDescent="0.25">
      <c r="A31" s="3" t="s">
        <v>52</v>
      </c>
      <c r="B31" s="23"/>
      <c r="C31" s="5">
        <v>8</v>
      </c>
      <c r="D31" s="5">
        <v>5</v>
      </c>
      <c r="F31" s="5">
        <v>5</v>
      </c>
      <c r="G31" s="5">
        <v>5</v>
      </c>
      <c r="I31" s="5">
        <v>5</v>
      </c>
      <c r="J31" s="5">
        <v>5</v>
      </c>
      <c r="K31" s="5">
        <v>5</v>
      </c>
      <c r="L31" s="5">
        <v>5</v>
      </c>
      <c r="M31" s="5">
        <v>5</v>
      </c>
      <c r="N31" s="5">
        <v>8</v>
      </c>
      <c r="O31" s="5">
        <v>8</v>
      </c>
      <c r="P31" s="5">
        <v>8</v>
      </c>
      <c r="Q31" s="5">
        <v>5</v>
      </c>
      <c r="R31" s="5">
        <v>5</v>
      </c>
      <c r="S31" s="24"/>
      <c r="U31" s="5">
        <v>5</v>
      </c>
      <c r="V31" s="5">
        <v>8</v>
      </c>
      <c r="Z31" s="5">
        <v>5</v>
      </c>
      <c r="AB31" s="5">
        <v>8</v>
      </c>
      <c r="AF31" s="5">
        <v>5</v>
      </c>
      <c r="AG31" s="5">
        <v>8</v>
      </c>
      <c r="AH31" s="5"/>
      <c r="AJ31"/>
      <c r="AK31"/>
    </row>
    <row r="32" spans="1:37" x14ac:dyDescent="0.25">
      <c r="A32" s="3" t="s">
        <v>24</v>
      </c>
      <c r="B32" s="23" t="s">
        <v>452</v>
      </c>
      <c r="C32" s="5" t="s">
        <v>26</v>
      </c>
      <c r="D32" s="5" t="s">
        <v>48</v>
      </c>
      <c r="E32" s="5" t="s">
        <v>29</v>
      </c>
      <c r="F32" s="5" t="s">
        <v>73</v>
      </c>
      <c r="G32" s="5" t="s">
        <v>81</v>
      </c>
      <c r="H32" s="5" t="s">
        <v>155</v>
      </c>
      <c r="I32" s="5" t="s">
        <v>188</v>
      </c>
      <c r="J32" s="5" t="s">
        <v>188</v>
      </c>
      <c r="K32" s="5" t="s">
        <v>188</v>
      </c>
      <c r="L32" s="5" t="s">
        <v>49</v>
      </c>
      <c r="M32" s="5" t="s">
        <v>201</v>
      </c>
      <c r="N32" s="5" t="s">
        <v>74</v>
      </c>
      <c r="O32" s="5" t="s">
        <v>23</v>
      </c>
      <c r="P32" s="5" t="s">
        <v>251</v>
      </c>
      <c r="Q32" s="5" t="s">
        <v>262</v>
      </c>
      <c r="R32" s="5" t="s">
        <v>301</v>
      </c>
      <c r="S32" s="24" t="s">
        <v>463</v>
      </c>
      <c r="T32" s="5" t="s">
        <v>83</v>
      </c>
      <c r="U32" s="5" t="s">
        <v>338</v>
      </c>
      <c r="W32" s="5" t="s">
        <v>29</v>
      </c>
      <c r="X32" s="5" t="s">
        <v>355</v>
      </c>
      <c r="Y32" s="5" t="s">
        <v>73</v>
      </c>
      <c r="Z32" s="5" t="s">
        <v>380</v>
      </c>
      <c r="AA32" s="5" t="s">
        <v>475</v>
      </c>
      <c r="AB32" s="5" t="s">
        <v>396</v>
      </c>
      <c r="AC32" s="5" t="s">
        <v>488</v>
      </c>
      <c r="AD32" s="5" t="s">
        <v>414</v>
      </c>
      <c r="AE32" s="5" t="s">
        <v>419</v>
      </c>
      <c r="AF32" s="5" t="s">
        <v>433</v>
      </c>
      <c r="AG32" s="5" t="s">
        <v>438</v>
      </c>
      <c r="AH32" s="5"/>
      <c r="AJ32"/>
      <c r="AK32"/>
    </row>
    <row r="33" spans="1:37" x14ac:dyDescent="0.25">
      <c r="A33" s="3" t="s">
        <v>27</v>
      </c>
      <c r="B33" s="23"/>
      <c r="C33" s="5">
        <v>30</v>
      </c>
      <c r="S33" s="24"/>
      <c r="AB33" s="5">
        <v>20</v>
      </c>
      <c r="AG33" s="5">
        <v>20</v>
      </c>
      <c r="AH33" s="5"/>
      <c r="AJ33"/>
      <c r="AK33"/>
    </row>
    <row r="34" spans="1:37" x14ac:dyDescent="0.25">
      <c r="A34" s="3" t="s">
        <v>28</v>
      </c>
      <c r="B34" s="23"/>
      <c r="C34" s="5">
        <v>30</v>
      </c>
      <c r="D34" s="5">
        <v>25</v>
      </c>
      <c r="F34" s="5">
        <v>20</v>
      </c>
      <c r="G34" s="5">
        <v>30</v>
      </c>
      <c r="I34" s="5">
        <v>40</v>
      </c>
      <c r="J34" s="5">
        <v>40</v>
      </c>
      <c r="K34" s="5">
        <v>40</v>
      </c>
      <c r="L34" s="5">
        <v>40</v>
      </c>
      <c r="M34" s="5">
        <v>20</v>
      </c>
      <c r="N34" s="5">
        <v>30</v>
      </c>
      <c r="O34" s="5">
        <v>30</v>
      </c>
      <c r="P34" s="5">
        <v>30</v>
      </c>
      <c r="Q34" s="5">
        <v>20</v>
      </c>
      <c r="R34" s="5">
        <v>30</v>
      </c>
      <c r="S34" s="24"/>
      <c r="U34" s="5">
        <v>20</v>
      </c>
      <c r="V34" s="5">
        <v>30</v>
      </c>
      <c r="Z34" s="5">
        <v>30</v>
      </c>
      <c r="AB34" s="5">
        <v>30</v>
      </c>
      <c r="AF34" s="5">
        <v>30</v>
      </c>
      <c r="AG34" s="5">
        <v>40</v>
      </c>
      <c r="AH34" s="5"/>
      <c r="AJ34"/>
      <c r="AK34"/>
    </row>
    <row r="35" spans="1:37" x14ac:dyDescent="0.25">
      <c r="A35" s="3" t="s">
        <v>25</v>
      </c>
      <c r="B35" s="23" t="s">
        <v>453</v>
      </c>
      <c r="C35" s="5" t="s">
        <v>23</v>
      </c>
      <c r="D35" s="5" t="s">
        <v>49</v>
      </c>
      <c r="E35" s="5" t="s">
        <v>83</v>
      </c>
      <c r="F35" s="5" t="s">
        <v>74</v>
      </c>
      <c r="G35" s="5" t="s">
        <v>80</v>
      </c>
      <c r="H35" s="5" t="s">
        <v>155</v>
      </c>
      <c r="I35" s="5" t="s">
        <v>173</v>
      </c>
      <c r="J35" s="5" t="s">
        <v>173</v>
      </c>
      <c r="K35" s="5" t="s">
        <v>173</v>
      </c>
      <c r="L35" s="5" t="s">
        <v>189</v>
      </c>
      <c r="M35" s="5" t="s">
        <v>200</v>
      </c>
      <c r="N35" s="5" t="s">
        <v>221</v>
      </c>
      <c r="O35" s="5" t="s">
        <v>239</v>
      </c>
      <c r="P35" s="5" t="s">
        <v>252</v>
      </c>
      <c r="Q35" s="5" t="s">
        <v>263</v>
      </c>
      <c r="R35" s="5" t="s">
        <v>302</v>
      </c>
      <c r="S35" s="24"/>
      <c r="U35" s="5" t="s">
        <v>339</v>
      </c>
      <c r="W35" s="5" t="s">
        <v>83</v>
      </c>
      <c r="X35" s="5" t="s">
        <v>356</v>
      </c>
      <c r="Y35" s="5" t="s">
        <v>367</v>
      </c>
      <c r="Z35" s="5" t="s">
        <v>379</v>
      </c>
      <c r="AB35" s="5" t="s">
        <v>23</v>
      </c>
      <c r="AF35" s="5">
        <v>45</v>
      </c>
      <c r="AG35" s="5" t="s">
        <v>23</v>
      </c>
      <c r="AH35" s="5"/>
      <c r="AJ35"/>
      <c r="AK35"/>
    </row>
    <row r="36" spans="1:37" x14ac:dyDescent="0.25">
      <c r="A36" s="3" t="s">
        <v>522</v>
      </c>
      <c r="B36" s="33">
        <v>270</v>
      </c>
      <c r="C36" s="5">
        <v>60</v>
      </c>
      <c r="D36" s="5">
        <v>60</v>
      </c>
      <c r="E36" s="5">
        <v>100</v>
      </c>
      <c r="F36" s="5">
        <v>60</v>
      </c>
      <c r="G36" s="5">
        <v>70</v>
      </c>
      <c r="H36" s="5">
        <v>90</v>
      </c>
      <c r="I36" s="5" t="s">
        <v>199</v>
      </c>
      <c r="J36" s="5" t="s">
        <v>199</v>
      </c>
      <c r="K36" s="5">
        <v>70</v>
      </c>
      <c r="L36" s="5" t="s">
        <v>198</v>
      </c>
      <c r="M36" s="5">
        <v>60</v>
      </c>
      <c r="N36" s="5">
        <v>60</v>
      </c>
      <c r="O36" s="5">
        <v>120</v>
      </c>
      <c r="P36" s="5">
        <v>60</v>
      </c>
      <c r="Q36" s="5">
        <v>40</v>
      </c>
      <c r="R36" s="5">
        <v>60</v>
      </c>
      <c r="S36" s="24">
        <v>186</v>
      </c>
      <c r="T36" s="5">
        <v>75</v>
      </c>
      <c r="U36" s="5">
        <v>70</v>
      </c>
      <c r="W36" s="5">
        <v>100</v>
      </c>
      <c r="X36" s="5">
        <v>150</v>
      </c>
      <c r="Y36" s="5">
        <v>150</v>
      </c>
      <c r="Z36" s="5">
        <v>70</v>
      </c>
      <c r="AA36" s="5">
        <v>180</v>
      </c>
      <c r="AB36" s="5">
        <v>70</v>
      </c>
      <c r="AC36" s="5" t="s">
        <v>489</v>
      </c>
      <c r="AD36" s="5" t="s">
        <v>415</v>
      </c>
      <c r="AE36" s="5">
        <v>60</v>
      </c>
      <c r="AG36" s="5">
        <v>75</v>
      </c>
      <c r="AH36" s="5"/>
      <c r="AJ36"/>
      <c r="AK36"/>
    </row>
    <row r="37" spans="1:37" x14ac:dyDescent="0.25">
      <c r="A37" s="3" t="s">
        <v>5</v>
      </c>
      <c r="B37" s="33">
        <v>3</v>
      </c>
      <c r="C37" s="5">
        <v>1</v>
      </c>
      <c r="D37" s="5">
        <v>3</v>
      </c>
      <c r="E37" s="5">
        <v>4</v>
      </c>
      <c r="F37" s="5">
        <v>2</v>
      </c>
      <c r="G37" s="5">
        <v>2</v>
      </c>
      <c r="H37" s="5">
        <v>4</v>
      </c>
      <c r="I37" s="5">
        <v>2</v>
      </c>
      <c r="J37" s="5">
        <v>2</v>
      </c>
      <c r="K37" s="5">
        <v>2</v>
      </c>
      <c r="L37" s="5">
        <v>2</v>
      </c>
      <c r="M37" s="5">
        <v>3</v>
      </c>
      <c r="N37" s="5">
        <v>1</v>
      </c>
      <c r="O37" s="5">
        <v>1</v>
      </c>
      <c r="P37" s="5">
        <v>1</v>
      </c>
      <c r="Q37" s="5">
        <v>3</v>
      </c>
      <c r="R37" s="5">
        <v>3</v>
      </c>
      <c r="S37" s="24">
        <v>2</v>
      </c>
      <c r="T37" s="5">
        <v>2</v>
      </c>
      <c r="U37" s="5">
        <v>3</v>
      </c>
      <c r="V37" s="5">
        <v>1</v>
      </c>
      <c r="W37" s="5">
        <v>3</v>
      </c>
      <c r="X37" s="5">
        <v>3</v>
      </c>
      <c r="Y37" s="5">
        <v>3</v>
      </c>
      <c r="Z37" s="5">
        <v>3</v>
      </c>
      <c r="AA37" s="5">
        <v>2</v>
      </c>
      <c r="AB37" s="5">
        <v>2</v>
      </c>
      <c r="AC37" s="5">
        <v>2</v>
      </c>
      <c r="AD37" s="5">
        <v>5</v>
      </c>
      <c r="AE37" s="5">
        <v>3</v>
      </c>
      <c r="AF37" s="5">
        <v>3</v>
      </c>
      <c r="AG37" s="5">
        <v>1</v>
      </c>
      <c r="AH37" s="5"/>
      <c r="AJ37"/>
      <c r="AK37"/>
    </row>
    <row r="38" spans="1:37" x14ac:dyDescent="0.25">
      <c r="A38" s="3" t="s">
        <v>222</v>
      </c>
      <c r="B38" s="33">
        <v>25</v>
      </c>
      <c r="C38" s="5">
        <v>0</v>
      </c>
      <c r="D38" s="5">
        <v>25</v>
      </c>
      <c r="E38" s="5">
        <v>15</v>
      </c>
      <c r="F38" s="5">
        <v>40</v>
      </c>
      <c r="G38" s="5">
        <v>40</v>
      </c>
      <c r="H38" s="5">
        <v>15</v>
      </c>
      <c r="I38" s="5">
        <v>40</v>
      </c>
      <c r="J38" s="5">
        <v>40</v>
      </c>
      <c r="K38" s="5">
        <v>40</v>
      </c>
      <c r="L38" s="5">
        <v>40</v>
      </c>
      <c r="M38" s="5">
        <v>20</v>
      </c>
      <c r="N38" s="5">
        <v>0</v>
      </c>
      <c r="O38" s="5">
        <v>0</v>
      </c>
      <c r="P38" s="5">
        <v>0</v>
      </c>
      <c r="Q38" s="5">
        <v>20</v>
      </c>
      <c r="R38" s="5">
        <v>20</v>
      </c>
      <c r="S38" s="24">
        <v>40</v>
      </c>
      <c r="T38" s="5">
        <v>40</v>
      </c>
      <c r="U38" s="5">
        <v>20</v>
      </c>
      <c r="W38" s="5">
        <v>15</v>
      </c>
      <c r="X38" s="5">
        <v>20</v>
      </c>
      <c r="Y38" s="5">
        <v>20</v>
      </c>
      <c r="Z38" s="5">
        <v>25</v>
      </c>
      <c r="AA38" s="5">
        <v>40</v>
      </c>
      <c r="AB38" s="5">
        <v>40</v>
      </c>
      <c r="AC38" s="5">
        <v>60</v>
      </c>
      <c r="AD38" s="5">
        <v>15</v>
      </c>
      <c r="AE38" s="5">
        <v>20</v>
      </c>
      <c r="AF38" s="5">
        <v>25</v>
      </c>
      <c r="AH38" s="5"/>
      <c r="AJ38"/>
      <c r="AK38"/>
    </row>
    <row r="39" spans="1:37" x14ac:dyDescent="0.25">
      <c r="A39" s="3" t="s">
        <v>223</v>
      </c>
      <c r="B39" s="33">
        <v>15</v>
      </c>
      <c r="C39" s="5">
        <v>45</v>
      </c>
      <c r="D39" s="5">
        <v>30</v>
      </c>
      <c r="E39" s="5">
        <v>10</v>
      </c>
      <c r="F39" s="5">
        <v>30</v>
      </c>
      <c r="G39" s="5">
        <v>50</v>
      </c>
      <c r="H39" s="5">
        <v>3</v>
      </c>
      <c r="I39" s="5">
        <v>40</v>
      </c>
      <c r="J39" s="5">
        <v>40</v>
      </c>
      <c r="K39" s="5">
        <v>40</v>
      </c>
      <c r="L39" s="5">
        <v>40</v>
      </c>
      <c r="M39" s="5">
        <v>30</v>
      </c>
      <c r="N39" s="5">
        <v>50</v>
      </c>
      <c r="O39" s="5">
        <v>100</v>
      </c>
      <c r="P39" s="5">
        <v>60</v>
      </c>
      <c r="Q39" s="5">
        <v>20</v>
      </c>
      <c r="R39" s="5">
        <v>25</v>
      </c>
      <c r="S39" s="24">
        <v>10</v>
      </c>
      <c r="T39" s="5">
        <v>40</v>
      </c>
      <c r="U39" s="5">
        <v>15</v>
      </c>
      <c r="V39" s="5">
        <v>100</v>
      </c>
      <c r="W39" s="5">
        <v>10</v>
      </c>
      <c r="X39" s="5">
        <v>10</v>
      </c>
      <c r="Y39" s="5">
        <v>15</v>
      </c>
      <c r="Z39" s="5">
        <v>20</v>
      </c>
      <c r="AA39" s="5" t="s">
        <v>533</v>
      </c>
      <c r="AB39" s="5">
        <v>50</v>
      </c>
      <c r="AC39" s="5">
        <v>30</v>
      </c>
      <c r="AD39" s="5">
        <v>2</v>
      </c>
      <c r="AE39" s="5">
        <v>10</v>
      </c>
      <c r="AF39" s="5">
        <v>30</v>
      </c>
      <c r="AG39" s="5">
        <v>100</v>
      </c>
      <c r="AH39" s="5"/>
      <c r="AJ39"/>
      <c r="AK39"/>
    </row>
    <row r="40" spans="1:37" s="17" customFormat="1" x14ac:dyDescent="0.25">
      <c r="A40" s="15" t="s">
        <v>3</v>
      </c>
      <c r="B40" s="33"/>
      <c r="C40" s="16">
        <v>250</v>
      </c>
      <c r="D40" s="16">
        <v>800</v>
      </c>
      <c r="E40" s="16">
        <v>250</v>
      </c>
      <c r="F40" s="16">
        <v>60</v>
      </c>
      <c r="G40" s="16">
        <v>300</v>
      </c>
      <c r="H40" s="16">
        <v>800</v>
      </c>
      <c r="I40" s="16">
        <v>300</v>
      </c>
      <c r="J40" s="16">
        <v>300</v>
      </c>
      <c r="K40" s="16">
        <v>300</v>
      </c>
      <c r="L40" s="16">
        <v>300</v>
      </c>
      <c r="M40" s="16">
        <v>300</v>
      </c>
      <c r="N40" s="16">
        <v>30</v>
      </c>
      <c r="O40" s="16">
        <v>3</v>
      </c>
      <c r="P40" s="16">
        <v>6</v>
      </c>
      <c r="Q40" s="16">
        <v>100</v>
      </c>
      <c r="R40" s="16">
        <v>200</v>
      </c>
      <c r="S40" s="24">
        <v>1</v>
      </c>
      <c r="T40" s="16">
        <v>3</v>
      </c>
      <c r="U40" s="16">
        <v>1000</v>
      </c>
      <c r="V40" s="16">
        <v>35</v>
      </c>
      <c r="W40" s="16">
        <v>300</v>
      </c>
      <c r="X40" s="16">
        <v>250</v>
      </c>
      <c r="Y40" s="16">
        <v>200</v>
      </c>
      <c r="Z40" s="16">
        <v>350</v>
      </c>
      <c r="AA40" s="16">
        <v>6</v>
      </c>
      <c r="AB40" s="16">
        <v>150</v>
      </c>
      <c r="AC40" s="16">
        <v>0.03</v>
      </c>
      <c r="AD40" s="16">
        <v>120</v>
      </c>
      <c r="AE40" s="16">
        <v>120</v>
      </c>
      <c r="AF40" s="16">
        <v>800</v>
      </c>
      <c r="AG40" s="16">
        <v>300</v>
      </c>
      <c r="AH40" s="16"/>
    </row>
    <row r="41" spans="1:37" x14ac:dyDescent="0.25">
      <c r="A41" s="3" t="s">
        <v>4</v>
      </c>
      <c r="B41" s="33">
        <v>6</v>
      </c>
      <c r="C41" s="5">
        <v>2</v>
      </c>
      <c r="D41" s="5">
        <v>20</v>
      </c>
      <c r="E41" s="5">
        <v>20</v>
      </c>
      <c r="F41" s="5">
        <v>10</v>
      </c>
      <c r="G41" s="5">
        <v>2</v>
      </c>
      <c r="H41" s="5">
        <v>100</v>
      </c>
      <c r="I41" s="5">
        <v>3</v>
      </c>
      <c r="J41" s="5">
        <v>3</v>
      </c>
      <c r="K41" s="5">
        <v>3</v>
      </c>
      <c r="L41" s="5">
        <v>3</v>
      </c>
      <c r="M41" s="5">
        <v>5</v>
      </c>
      <c r="N41" s="5">
        <v>3</v>
      </c>
      <c r="O41" s="5">
        <v>2</v>
      </c>
      <c r="P41" s="5">
        <v>3</v>
      </c>
      <c r="Q41" s="5">
        <v>15</v>
      </c>
      <c r="R41" s="5">
        <v>5</v>
      </c>
      <c r="S41" s="24">
        <v>10</v>
      </c>
      <c r="T41" s="5">
        <v>15</v>
      </c>
      <c r="U41" s="5">
        <v>40</v>
      </c>
      <c r="V41" s="5">
        <v>3</v>
      </c>
      <c r="W41" s="5">
        <v>20</v>
      </c>
      <c r="X41" s="5">
        <v>20</v>
      </c>
      <c r="Y41" s="5">
        <v>20</v>
      </c>
      <c r="Z41" s="5">
        <v>20</v>
      </c>
      <c r="AA41" s="5">
        <v>30</v>
      </c>
      <c r="AB41" s="5">
        <v>3</v>
      </c>
      <c r="AC41" s="5">
        <v>3</v>
      </c>
      <c r="AD41" s="5">
        <v>60</v>
      </c>
      <c r="AE41" s="5">
        <v>15</v>
      </c>
      <c r="AF41" s="5">
        <v>10</v>
      </c>
      <c r="AG41" s="5">
        <v>2</v>
      </c>
      <c r="AH41" s="5"/>
      <c r="AJ41"/>
      <c r="AK41"/>
    </row>
    <row r="42" spans="1:37" x14ac:dyDescent="0.25">
      <c r="A42" s="3" t="s">
        <v>50</v>
      </c>
      <c r="B42" s="23" t="s">
        <v>523</v>
      </c>
      <c r="C42" s="5" t="s">
        <v>33</v>
      </c>
      <c r="D42" s="5" t="s">
        <v>51</v>
      </c>
      <c r="E42" s="5" t="s">
        <v>32</v>
      </c>
      <c r="F42" s="5" t="s">
        <v>76</v>
      </c>
      <c r="G42" s="5" t="s">
        <v>82</v>
      </c>
      <c r="H42" s="5" t="s">
        <v>54</v>
      </c>
      <c r="I42" s="5" t="s">
        <v>82</v>
      </c>
      <c r="J42" s="5" t="s">
        <v>82</v>
      </c>
      <c r="K42" s="5" t="s">
        <v>82</v>
      </c>
      <c r="L42" s="5" t="s">
        <v>82</v>
      </c>
      <c r="M42" s="5" t="s">
        <v>207</v>
      </c>
      <c r="N42" s="5" t="s">
        <v>82</v>
      </c>
      <c r="O42" s="5" t="s">
        <v>82</v>
      </c>
      <c r="P42" s="5" t="s">
        <v>82</v>
      </c>
      <c r="Q42" s="5" t="s">
        <v>82</v>
      </c>
      <c r="R42" s="5" t="s">
        <v>82</v>
      </c>
      <c r="S42" s="24" t="s">
        <v>82</v>
      </c>
      <c r="T42" s="5" t="s">
        <v>82</v>
      </c>
      <c r="U42" s="5" t="s">
        <v>82</v>
      </c>
      <c r="V42" s="5" t="s">
        <v>33</v>
      </c>
      <c r="W42" s="5" t="s">
        <v>32</v>
      </c>
      <c r="X42" s="5" t="s">
        <v>82</v>
      </c>
      <c r="Y42" s="5" t="s">
        <v>82</v>
      </c>
      <c r="Z42" s="5" t="s">
        <v>51</v>
      </c>
      <c r="AA42" s="5" t="s">
        <v>82</v>
      </c>
      <c r="AB42" s="5" t="s">
        <v>82</v>
      </c>
      <c r="AC42" s="5" t="s">
        <v>33</v>
      </c>
      <c r="AD42" s="5" t="s">
        <v>54</v>
      </c>
      <c r="AE42" s="5" t="s">
        <v>82</v>
      </c>
      <c r="AF42" s="5" t="s">
        <v>207</v>
      </c>
      <c r="AG42" s="5" t="s">
        <v>82</v>
      </c>
      <c r="AH42" s="5"/>
      <c r="AJ42"/>
      <c r="AK42"/>
    </row>
    <row r="43" spans="1:37" x14ac:dyDescent="0.25">
      <c r="A43" s="3" t="s">
        <v>524</v>
      </c>
      <c r="B43" s="33">
        <v>6</v>
      </c>
      <c r="C43" s="5">
        <v>6</v>
      </c>
      <c r="D43" s="5">
        <v>7</v>
      </c>
      <c r="E43" s="5">
        <v>2</v>
      </c>
      <c r="F43" s="5">
        <v>4.5</v>
      </c>
      <c r="G43" s="5">
        <v>2</v>
      </c>
      <c r="H43" s="5">
        <v>1</v>
      </c>
      <c r="I43" s="5">
        <v>3</v>
      </c>
      <c r="J43" s="5">
        <v>4</v>
      </c>
      <c r="K43" s="5">
        <v>4</v>
      </c>
      <c r="L43" s="5">
        <v>1.2</v>
      </c>
      <c r="M43" s="5">
        <v>3</v>
      </c>
      <c r="N43" s="5">
        <v>3</v>
      </c>
      <c r="O43" s="5">
        <v>5</v>
      </c>
      <c r="P43" s="5">
        <v>5</v>
      </c>
      <c r="Q43" s="5">
        <v>0.75</v>
      </c>
      <c r="R43" s="5">
        <v>1</v>
      </c>
      <c r="S43" s="24">
        <v>1</v>
      </c>
      <c r="T43" s="5">
        <v>1</v>
      </c>
      <c r="U43" s="5">
        <v>0.3</v>
      </c>
      <c r="V43" s="5">
        <v>4</v>
      </c>
      <c r="W43" s="5">
        <v>2</v>
      </c>
      <c r="X43" s="5">
        <v>2</v>
      </c>
      <c r="Y43" s="5">
        <v>1.2</v>
      </c>
      <c r="Z43" s="5">
        <v>7</v>
      </c>
      <c r="AA43" s="5">
        <v>1</v>
      </c>
      <c r="AB43" s="5">
        <v>1.5</v>
      </c>
      <c r="AC43" s="5">
        <v>3</v>
      </c>
      <c r="AD43" s="5">
        <v>2</v>
      </c>
      <c r="AE43" s="5">
        <v>1.5</v>
      </c>
      <c r="AF43" s="5">
        <v>3.3</v>
      </c>
      <c r="AG43" s="5">
        <v>3</v>
      </c>
      <c r="AH43" s="5"/>
      <c r="AJ43"/>
      <c r="AK43"/>
    </row>
    <row r="44" spans="1:37" x14ac:dyDescent="0.25">
      <c r="A44" s="34" t="s">
        <v>525</v>
      </c>
      <c r="B44" s="35" t="s">
        <v>526</v>
      </c>
      <c r="S44" s="24">
        <v>1</v>
      </c>
      <c r="AH44" s="5"/>
      <c r="AJ44"/>
      <c r="AK44"/>
    </row>
    <row r="45" spans="1:37" x14ac:dyDescent="0.25">
      <c r="A45" s="3" t="s">
        <v>284</v>
      </c>
      <c r="B45" s="23" t="s">
        <v>527</v>
      </c>
      <c r="C45" s="5" t="s">
        <v>285</v>
      </c>
      <c r="D45" s="5" t="s">
        <v>286</v>
      </c>
      <c r="E45" s="5" t="s">
        <v>287</v>
      </c>
      <c r="F45" s="5" t="s">
        <v>289</v>
      </c>
      <c r="G45" s="5" t="s">
        <v>288</v>
      </c>
      <c r="H45" s="5" t="s">
        <v>290</v>
      </c>
      <c r="I45" s="5" t="s">
        <v>291</v>
      </c>
      <c r="J45" s="5" t="s">
        <v>291</v>
      </c>
      <c r="K45" s="5" t="s">
        <v>291</v>
      </c>
      <c r="L45" s="5" t="s">
        <v>292</v>
      </c>
      <c r="M45" s="5" t="s">
        <v>293</v>
      </c>
      <c r="N45" s="5" t="s">
        <v>294</v>
      </c>
      <c r="O45" s="5" t="s">
        <v>295</v>
      </c>
      <c r="P45" s="5" t="s">
        <v>296</v>
      </c>
      <c r="Q45" s="5" t="s">
        <v>297</v>
      </c>
      <c r="R45" s="5" t="s">
        <v>300</v>
      </c>
      <c r="S45" s="24"/>
      <c r="T45" s="5" t="s">
        <v>318</v>
      </c>
      <c r="U45" s="5" t="s">
        <v>347</v>
      </c>
      <c r="V45" s="5" t="s">
        <v>511</v>
      </c>
      <c r="W45" s="5" t="s">
        <v>287</v>
      </c>
      <c r="X45" s="5" t="s">
        <v>357</v>
      </c>
      <c r="Y45" s="5" t="s">
        <v>368</v>
      </c>
      <c r="Z45" s="5" t="s">
        <v>286</v>
      </c>
      <c r="AB45" s="5" t="s">
        <v>482</v>
      </c>
      <c r="AC45" s="5" t="s">
        <v>496</v>
      </c>
      <c r="AD45" s="5" t="s">
        <v>416</v>
      </c>
      <c r="AE45" s="5" t="s">
        <v>417</v>
      </c>
      <c r="AG45" s="5" t="s">
        <v>439</v>
      </c>
      <c r="AH45" s="5"/>
      <c r="AJ45"/>
      <c r="AK45"/>
    </row>
    <row r="46" spans="1:37" x14ac:dyDescent="0.25">
      <c r="A46" s="3" t="s">
        <v>53</v>
      </c>
      <c r="B46" s="24">
        <f>B43*B37</f>
        <v>18</v>
      </c>
      <c r="C46" s="5">
        <f t="shared" ref="C46:V46" si="0">C43*C37</f>
        <v>6</v>
      </c>
      <c r="D46" s="5">
        <f t="shared" si="0"/>
        <v>21</v>
      </c>
      <c r="E46" s="5">
        <f t="shared" si="0"/>
        <v>8</v>
      </c>
      <c r="F46" s="5">
        <f t="shared" si="0"/>
        <v>9</v>
      </c>
      <c r="G46" s="5">
        <f t="shared" si="0"/>
        <v>4</v>
      </c>
      <c r="H46" s="5">
        <f t="shared" si="0"/>
        <v>4</v>
      </c>
      <c r="I46" s="5">
        <f t="shared" si="0"/>
        <v>6</v>
      </c>
      <c r="J46" s="5">
        <f t="shared" si="0"/>
        <v>8</v>
      </c>
      <c r="K46" s="5">
        <f t="shared" si="0"/>
        <v>8</v>
      </c>
      <c r="L46" s="5">
        <f t="shared" si="0"/>
        <v>2.4</v>
      </c>
      <c r="M46" s="5">
        <f t="shared" si="0"/>
        <v>9</v>
      </c>
      <c r="N46" s="5">
        <f t="shared" si="0"/>
        <v>3</v>
      </c>
      <c r="O46" s="5">
        <f t="shared" si="0"/>
        <v>5</v>
      </c>
      <c r="P46" s="5">
        <f t="shared" si="0"/>
        <v>5</v>
      </c>
      <c r="Q46" s="5">
        <f t="shared" si="0"/>
        <v>2.25</v>
      </c>
      <c r="R46" s="5">
        <f t="shared" si="0"/>
        <v>3</v>
      </c>
      <c r="S46" s="24">
        <f>S43*S37</f>
        <v>2</v>
      </c>
      <c r="T46" s="5">
        <f t="shared" si="0"/>
        <v>2</v>
      </c>
      <c r="U46" s="5">
        <f t="shared" si="0"/>
        <v>0.89999999999999991</v>
      </c>
      <c r="V46" s="5">
        <f t="shared" si="0"/>
        <v>4</v>
      </c>
      <c r="W46" s="5">
        <f>W43*W37</f>
        <v>6</v>
      </c>
      <c r="X46" s="5">
        <f>X43*X37</f>
        <v>6</v>
      </c>
      <c r="Y46" s="5">
        <f>Y43*Y37</f>
        <v>3.5999999999999996</v>
      </c>
      <c r="Z46" s="5">
        <f t="shared" ref="Z46:AG46" si="1">Z43*Z37</f>
        <v>21</v>
      </c>
      <c r="AA46" s="5">
        <f>AA43*AA37</f>
        <v>2</v>
      </c>
      <c r="AB46" s="5">
        <f t="shared" si="1"/>
        <v>3</v>
      </c>
      <c r="AC46" s="5">
        <f t="shared" si="1"/>
        <v>6</v>
      </c>
      <c r="AD46" s="5">
        <f t="shared" si="1"/>
        <v>10</v>
      </c>
      <c r="AE46" s="5">
        <f t="shared" si="1"/>
        <v>4.5</v>
      </c>
      <c r="AF46" s="5">
        <f t="shared" si="1"/>
        <v>9.8999999999999986</v>
      </c>
      <c r="AG46" s="5">
        <f t="shared" si="1"/>
        <v>3</v>
      </c>
      <c r="AH46" s="5"/>
      <c r="AJ46"/>
      <c r="AK46"/>
    </row>
    <row r="47" spans="1:37" x14ac:dyDescent="0.25">
      <c r="A47" s="36" t="s">
        <v>515</v>
      </c>
      <c r="B47" s="37"/>
      <c r="C47" s="18"/>
      <c r="D47" s="18"/>
      <c r="E47" s="18"/>
      <c r="F47" s="18"/>
      <c r="G47" s="18"/>
      <c r="H47" s="18"/>
      <c r="I47" s="18"/>
      <c r="J47" s="18"/>
      <c r="K47" s="18"/>
      <c r="L47" s="18"/>
      <c r="M47" s="18"/>
      <c r="N47" s="18"/>
      <c r="O47" s="18"/>
      <c r="P47" s="18"/>
      <c r="Q47" s="18"/>
      <c r="R47" s="18"/>
      <c r="S47" s="38"/>
      <c r="T47" s="18"/>
      <c r="U47" s="18"/>
      <c r="V47" s="18"/>
      <c r="W47" s="18"/>
      <c r="X47" s="18"/>
      <c r="Y47" s="18"/>
      <c r="Z47" s="18"/>
      <c r="AA47" s="18"/>
      <c r="AB47" s="18"/>
      <c r="AC47" s="18"/>
      <c r="AD47" s="18"/>
      <c r="AE47" s="18"/>
      <c r="AF47" s="18"/>
      <c r="AG47" s="18"/>
      <c r="AH47" s="18"/>
      <c r="AI47" s="19"/>
    </row>
    <row r="48" spans="1:37" s="1" customFormat="1" x14ac:dyDescent="0.25">
      <c r="B48" s="24"/>
      <c r="C48" s="5"/>
      <c r="D48" s="5"/>
      <c r="E48" s="5"/>
      <c r="F48" s="5"/>
      <c r="G48" s="5"/>
      <c r="H48" s="5"/>
      <c r="I48" s="5"/>
      <c r="J48" s="5"/>
      <c r="K48" s="5"/>
      <c r="L48" s="5"/>
      <c r="M48" s="5"/>
      <c r="N48" s="5"/>
      <c r="O48" s="5"/>
      <c r="P48" s="5"/>
      <c r="Q48" s="5"/>
      <c r="R48" s="5"/>
      <c r="S48" s="39"/>
      <c r="T48" s="5"/>
      <c r="U48" s="5"/>
      <c r="V48" s="5"/>
      <c r="W48" s="5"/>
      <c r="X48" s="5"/>
      <c r="Y48" s="5"/>
      <c r="Z48" s="5"/>
      <c r="AA48" s="5"/>
      <c r="AB48" s="5"/>
      <c r="AC48" s="5"/>
      <c r="AD48" s="5"/>
      <c r="AE48" s="5"/>
      <c r="AF48" s="5"/>
      <c r="AG48" s="5"/>
      <c r="AJ48" s="5"/>
      <c r="AK48" s="5"/>
    </row>
    <row r="49" spans="1:37" s="1" customFormat="1" x14ac:dyDescent="0.25">
      <c r="B49" s="24"/>
      <c r="C49" s="5"/>
      <c r="D49" s="5"/>
      <c r="E49" s="5"/>
      <c r="F49" s="5"/>
      <c r="G49" s="5"/>
      <c r="H49" s="5"/>
      <c r="I49" s="5"/>
      <c r="J49" s="5"/>
      <c r="K49" s="5"/>
      <c r="L49" s="5"/>
      <c r="M49" s="5"/>
      <c r="N49" s="5"/>
      <c r="O49" s="5"/>
      <c r="P49" s="5"/>
      <c r="Q49" s="5"/>
      <c r="R49" s="5"/>
      <c r="S49" s="39"/>
      <c r="T49" s="5"/>
      <c r="U49" s="5"/>
      <c r="V49" s="5"/>
      <c r="W49" s="5"/>
      <c r="X49" s="5"/>
      <c r="Y49" s="5"/>
      <c r="Z49" s="5"/>
      <c r="AA49" s="5"/>
      <c r="AB49" s="5"/>
      <c r="AC49" s="5"/>
      <c r="AD49" s="5"/>
      <c r="AE49" s="5"/>
      <c r="AF49" s="5"/>
      <c r="AG49" s="5"/>
      <c r="AJ49" s="5"/>
      <c r="AK49" s="5"/>
    </row>
    <row r="50" spans="1:37" s="1" customFormat="1" x14ac:dyDescent="0.25">
      <c r="B50" s="24"/>
      <c r="C50" s="5"/>
      <c r="D50" s="5"/>
      <c r="E50" s="5"/>
      <c r="F50" s="5"/>
      <c r="G50" s="5"/>
      <c r="H50" s="5"/>
      <c r="I50" s="5"/>
      <c r="J50" s="5"/>
      <c r="K50" s="5"/>
      <c r="L50" s="5"/>
      <c r="M50" s="5"/>
      <c r="N50" s="5"/>
      <c r="O50" s="5"/>
      <c r="P50" s="5"/>
      <c r="Q50" s="5"/>
      <c r="R50" s="5"/>
      <c r="S50" s="39"/>
      <c r="T50" s="5"/>
      <c r="U50" s="5"/>
      <c r="V50" s="5"/>
      <c r="W50" s="5"/>
      <c r="X50" s="5"/>
      <c r="Y50" s="5"/>
      <c r="Z50" s="5"/>
      <c r="AA50" s="5"/>
      <c r="AB50" s="5"/>
      <c r="AC50" s="5"/>
      <c r="AD50" s="5"/>
      <c r="AE50" s="5"/>
      <c r="AF50" s="5"/>
      <c r="AG50" s="5"/>
      <c r="AJ50" s="5"/>
      <c r="AK50" s="5"/>
    </row>
    <row r="51" spans="1:37" s="1" customFormat="1" x14ac:dyDescent="0.25">
      <c r="A51" s="1">
        <v>110</v>
      </c>
      <c r="B51" s="24"/>
      <c r="C51" s="5"/>
      <c r="D51" s="5"/>
      <c r="E51" s="5"/>
      <c r="F51" s="5"/>
      <c r="G51" s="5"/>
      <c r="H51" s="5"/>
      <c r="I51" s="5"/>
      <c r="J51" s="5"/>
      <c r="K51" s="5"/>
      <c r="L51" s="5"/>
      <c r="M51" s="5"/>
      <c r="N51" s="5"/>
      <c r="O51" s="5"/>
      <c r="P51" s="5"/>
      <c r="Q51" s="5"/>
      <c r="R51" s="5"/>
      <c r="S51" s="39"/>
      <c r="T51" s="5"/>
      <c r="U51" s="5"/>
      <c r="V51" s="5"/>
      <c r="W51" s="5"/>
      <c r="X51" s="5"/>
      <c r="Y51" s="5"/>
      <c r="Z51" s="5"/>
      <c r="AA51" s="5"/>
      <c r="AB51" s="5"/>
      <c r="AC51" s="5"/>
      <c r="AD51" s="5"/>
      <c r="AE51" s="5"/>
      <c r="AF51" s="5"/>
      <c r="AG51" s="5"/>
      <c r="AJ51" s="5"/>
      <c r="AK51" s="5"/>
    </row>
    <row r="52" spans="1:37" s="1" customFormat="1" x14ac:dyDescent="0.25">
      <c r="B52" s="24"/>
      <c r="C52" s="5"/>
      <c r="D52" s="5"/>
      <c r="E52" s="5"/>
      <c r="F52" s="5"/>
      <c r="G52" s="5"/>
      <c r="H52" s="5"/>
      <c r="I52" s="5"/>
      <c r="J52" s="5"/>
      <c r="K52" s="5"/>
      <c r="L52" s="5"/>
      <c r="M52" s="5"/>
      <c r="N52" s="5"/>
      <c r="O52" s="5"/>
      <c r="P52" s="5"/>
      <c r="Q52" s="5"/>
      <c r="R52" s="5"/>
      <c r="S52" s="39"/>
      <c r="T52" s="5"/>
      <c r="U52" s="5"/>
      <c r="V52" s="5">
        <f>1.3*100/300</f>
        <v>0.43333333333333335</v>
      </c>
      <c r="W52" s="5"/>
      <c r="X52" s="5"/>
      <c r="Y52" s="5"/>
      <c r="Z52" s="5"/>
      <c r="AA52" s="5"/>
      <c r="AB52" s="5"/>
      <c r="AC52" s="5"/>
      <c r="AD52" s="5"/>
      <c r="AE52" s="5"/>
      <c r="AF52" s="5"/>
      <c r="AG52" s="5"/>
      <c r="AJ52" s="5"/>
      <c r="AK52" s="5"/>
    </row>
    <row r="53" spans="1:37" s="1" customFormat="1" x14ac:dyDescent="0.25">
      <c r="B53" s="24"/>
      <c r="C53" s="5"/>
      <c r="D53" s="5"/>
      <c r="E53" s="5"/>
      <c r="F53" s="5"/>
      <c r="G53" s="5"/>
      <c r="H53" s="5"/>
      <c r="I53" s="5"/>
      <c r="J53" s="5"/>
      <c r="K53" s="5"/>
      <c r="L53" s="5"/>
      <c r="M53" s="5"/>
      <c r="N53" s="5"/>
      <c r="O53" s="5"/>
      <c r="P53" s="5"/>
      <c r="Q53" s="5">
        <f>4*100/100</f>
        <v>4</v>
      </c>
      <c r="R53" s="5"/>
      <c r="S53" s="39"/>
      <c r="T53" s="5"/>
      <c r="U53" s="5"/>
      <c r="V53" s="5"/>
      <c r="W53" s="5"/>
      <c r="X53" s="5"/>
      <c r="Y53" s="5"/>
      <c r="Z53" s="5"/>
      <c r="AA53" s="5"/>
      <c r="AB53" s="5"/>
      <c r="AC53" s="5"/>
      <c r="AD53" s="5"/>
      <c r="AE53" s="5"/>
      <c r="AF53" s="5"/>
      <c r="AG53" s="5"/>
      <c r="AJ53" s="5"/>
      <c r="AK53" s="5"/>
    </row>
    <row r="54" spans="1:37" s="1" customFormat="1" x14ac:dyDescent="0.25">
      <c r="B54" s="24"/>
      <c r="C54" s="5"/>
      <c r="D54" s="5"/>
      <c r="E54" s="5"/>
      <c r="F54" s="5"/>
      <c r="G54" s="5"/>
      <c r="H54" s="5"/>
      <c r="I54" s="5"/>
      <c r="J54" s="5"/>
      <c r="K54" s="5"/>
      <c r="L54" s="5"/>
      <c r="M54" s="5"/>
      <c r="N54" s="5"/>
      <c r="O54" s="5"/>
      <c r="P54" s="5"/>
      <c r="Q54" s="5"/>
      <c r="R54" s="5"/>
      <c r="S54" s="39"/>
      <c r="T54" s="5"/>
      <c r="U54" s="5"/>
      <c r="V54" s="5"/>
      <c r="W54" s="5"/>
      <c r="X54" s="5"/>
      <c r="Y54" s="5"/>
      <c r="Z54" s="5"/>
      <c r="AA54" s="5"/>
      <c r="AB54" s="5"/>
      <c r="AC54" s="5"/>
      <c r="AD54" s="5"/>
      <c r="AE54" s="5"/>
      <c r="AF54" s="5"/>
      <c r="AG54" s="5"/>
      <c r="AJ54" s="5"/>
      <c r="AK54" s="5"/>
    </row>
    <row r="55" spans="1:37" s="1" customFormat="1" x14ac:dyDescent="0.25">
      <c r="B55" s="24"/>
      <c r="C55" s="5"/>
      <c r="D55" s="5"/>
      <c r="E55" s="5"/>
      <c r="F55" s="5"/>
      <c r="G55" s="5"/>
      <c r="H55" s="5"/>
      <c r="I55" s="5"/>
      <c r="J55" s="5"/>
      <c r="K55" s="5"/>
      <c r="L55" s="5"/>
      <c r="M55" s="5"/>
      <c r="N55" s="5"/>
      <c r="O55" s="5"/>
      <c r="P55" s="5"/>
      <c r="Q55" s="5"/>
      <c r="R55" s="5"/>
      <c r="S55" s="39"/>
      <c r="T55" s="5"/>
      <c r="U55" s="5">
        <f>100*8/1000</f>
        <v>0.8</v>
      </c>
      <c r="V55" s="5"/>
      <c r="W55" s="5"/>
      <c r="X55" s="5"/>
      <c r="Y55" s="5"/>
      <c r="Z55" s="5"/>
      <c r="AA55" s="5"/>
      <c r="AB55" s="5"/>
      <c r="AC55" s="5"/>
      <c r="AD55" s="5"/>
      <c r="AE55" s="5"/>
      <c r="AF55" s="5"/>
      <c r="AG55" s="5"/>
      <c r="AJ55" s="5"/>
      <c r="AK55" s="5"/>
    </row>
    <row r="56" spans="1:37" s="1" customFormat="1" x14ac:dyDescent="0.25">
      <c r="B56" s="24"/>
      <c r="C56" s="5"/>
      <c r="D56" s="5"/>
      <c r="E56" s="5"/>
      <c r="F56" s="5"/>
      <c r="G56" s="5"/>
      <c r="H56" s="5"/>
      <c r="I56" s="5"/>
      <c r="J56" s="5"/>
      <c r="K56" s="5"/>
      <c r="L56" s="5"/>
      <c r="M56" s="5"/>
      <c r="N56" s="5"/>
      <c r="O56" s="5"/>
      <c r="P56" s="5"/>
      <c r="Q56" s="5"/>
      <c r="R56" s="5"/>
      <c r="S56" s="39"/>
      <c r="T56" s="5"/>
      <c r="U56" s="5"/>
      <c r="V56" s="5"/>
      <c r="W56" s="5"/>
      <c r="X56" s="5"/>
      <c r="Y56" s="5"/>
      <c r="Z56" s="5"/>
      <c r="AA56" s="5"/>
      <c r="AB56" s="5"/>
      <c r="AC56" s="5"/>
      <c r="AD56" s="5"/>
      <c r="AE56" s="5"/>
      <c r="AF56" s="5"/>
      <c r="AG56" s="5"/>
      <c r="AJ56" s="5"/>
      <c r="AK56" s="5"/>
    </row>
    <row r="57" spans="1:37" s="1" customFormat="1" x14ac:dyDescent="0.25">
      <c r="B57" s="24"/>
      <c r="C57" s="5"/>
      <c r="D57" s="5"/>
      <c r="E57" s="5"/>
      <c r="F57" s="5"/>
      <c r="G57" s="5"/>
      <c r="H57" s="5"/>
      <c r="I57" s="5"/>
      <c r="J57" s="5"/>
      <c r="K57" s="5"/>
      <c r="L57" s="5"/>
      <c r="M57" s="5"/>
      <c r="N57" s="5"/>
      <c r="O57" s="5"/>
      <c r="P57" s="5"/>
      <c r="Q57" s="5"/>
      <c r="R57" s="5"/>
      <c r="S57" s="39"/>
      <c r="T57" s="5"/>
      <c r="U57" s="5"/>
      <c r="V57" s="5"/>
      <c r="W57" s="5"/>
      <c r="X57" s="5"/>
      <c r="Y57" s="5"/>
      <c r="Z57" s="5"/>
      <c r="AA57" s="5"/>
      <c r="AB57" s="5"/>
      <c r="AC57" s="5"/>
      <c r="AD57" s="5"/>
      <c r="AE57" s="5"/>
      <c r="AF57" s="5"/>
      <c r="AG57" s="5"/>
      <c r="AJ57" s="5"/>
      <c r="AK57" s="5"/>
    </row>
    <row r="58" spans="1:37" s="1" customFormat="1" x14ac:dyDescent="0.25">
      <c r="B58" s="24"/>
      <c r="C58" s="5"/>
      <c r="D58" s="5"/>
      <c r="E58" s="5"/>
      <c r="F58" s="5"/>
      <c r="G58" s="5"/>
      <c r="H58" s="5"/>
      <c r="I58" s="5"/>
      <c r="J58" s="5"/>
      <c r="K58" s="5"/>
      <c r="L58" s="5"/>
      <c r="M58" s="5"/>
      <c r="N58" s="5"/>
      <c r="O58" s="5"/>
      <c r="P58" s="5"/>
      <c r="Q58" s="5"/>
      <c r="R58" s="5"/>
      <c r="S58" s="39"/>
      <c r="T58" s="5"/>
      <c r="U58" s="5"/>
      <c r="V58" s="5"/>
      <c r="W58" s="5"/>
      <c r="X58" s="5"/>
      <c r="Y58" s="5"/>
      <c r="Z58" s="5"/>
      <c r="AA58" s="5"/>
      <c r="AB58" s="5"/>
      <c r="AC58" s="5"/>
      <c r="AD58" s="5"/>
      <c r="AE58" s="5"/>
      <c r="AF58" s="5"/>
      <c r="AG58" s="5"/>
      <c r="AJ58" s="5"/>
      <c r="AK58" s="5"/>
    </row>
    <row r="59" spans="1:37" s="1" customFormat="1" x14ac:dyDescent="0.25">
      <c r="B59" s="24"/>
      <c r="C59" s="5"/>
      <c r="D59" s="5"/>
      <c r="E59" s="5"/>
      <c r="F59" s="5"/>
      <c r="G59" s="5"/>
      <c r="H59" s="5"/>
      <c r="I59" s="5"/>
      <c r="J59" s="5"/>
      <c r="K59" s="5"/>
      <c r="L59" s="5"/>
      <c r="M59" s="5"/>
      <c r="N59" s="5"/>
      <c r="O59" s="5"/>
      <c r="P59" s="5"/>
      <c r="Q59" s="5"/>
      <c r="R59" s="5"/>
      <c r="S59" s="39"/>
      <c r="T59" s="5"/>
      <c r="U59" s="5"/>
      <c r="V59" s="5"/>
      <c r="W59" s="5"/>
      <c r="X59" s="5"/>
      <c r="Y59" s="5"/>
      <c r="Z59" s="5"/>
      <c r="AA59" s="5"/>
      <c r="AB59" s="5"/>
      <c r="AC59" s="5"/>
      <c r="AD59" s="5"/>
      <c r="AE59" s="5"/>
      <c r="AF59" s="5"/>
      <c r="AG59" s="5"/>
      <c r="AJ59" s="5"/>
      <c r="AK59" s="5"/>
    </row>
    <row r="60" spans="1:37" s="1" customFormat="1" x14ac:dyDescent="0.25">
      <c r="B60" s="24"/>
      <c r="C60" s="5"/>
      <c r="D60" s="5"/>
      <c r="E60" s="5"/>
      <c r="F60" s="5"/>
      <c r="G60" s="5"/>
      <c r="H60" s="5"/>
      <c r="I60" s="5"/>
      <c r="J60" s="5"/>
      <c r="K60" s="5"/>
      <c r="L60" s="5"/>
      <c r="M60" s="5"/>
      <c r="N60" s="5"/>
      <c r="O60" s="5"/>
      <c r="P60" s="5"/>
      <c r="Q60" s="5"/>
      <c r="R60" s="5"/>
      <c r="S60" s="39"/>
      <c r="T60" s="5"/>
      <c r="U60" s="5"/>
      <c r="V60" s="5"/>
      <c r="W60" s="5"/>
      <c r="X60" s="5"/>
      <c r="Y60" s="5"/>
      <c r="Z60" s="5"/>
      <c r="AA60" s="5"/>
      <c r="AB60" s="5"/>
      <c r="AC60" s="5"/>
      <c r="AD60" s="5"/>
      <c r="AE60" s="5"/>
      <c r="AF60" s="5"/>
      <c r="AG60" s="5"/>
      <c r="AJ60" s="5"/>
      <c r="AK60" s="5"/>
    </row>
    <row r="61" spans="1:37" s="1" customFormat="1" x14ac:dyDescent="0.25">
      <c r="B61" s="24"/>
      <c r="C61" s="5"/>
      <c r="D61" s="5"/>
      <c r="E61" s="5"/>
      <c r="F61" s="5"/>
      <c r="G61" s="5"/>
      <c r="H61" s="5"/>
      <c r="I61" s="5"/>
      <c r="J61" s="5"/>
      <c r="K61" s="5"/>
      <c r="L61" s="5"/>
      <c r="M61" s="5"/>
      <c r="N61" s="5"/>
      <c r="O61" s="5"/>
      <c r="P61" s="5"/>
      <c r="Q61" s="5"/>
      <c r="R61" s="5"/>
      <c r="S61" s="39"/>
      <c r="T61" s="5"/>
      <c r="U61" s="5"/>
      <c r="V61" s="5"/>
      <c r="W61" s="5"/>
      <c r="X61" s="5"/>
      <c r="Y61" s="5"/>
      <c r="Z61" s="5"/>
      <c r="AA61" s="5"/>
      <c r="AB61" s="5"/>
      <c r="AC61" s="5"/>
      <c r="AD61" s="5"/>
      <c r="AE61" s="5"/>
      <c r="AF61" s="5"/>
      <c r="AG61" s="5"/>
      <c r="AJ61" s="5"/>
      <c r="AK61" s="5"/>
    </row>
    <row r="62" spans="1:37" s="1" customFormat="1" x14ac:dyDescent="0.25">
      <c r="B62" s="24"/>
      <c r="C62" s="5"/>
      <c r="D62" s="5"/>
      <c r="E62" s="5"/>
      <c r="F62" s="5"/>
      <c r="G62" s="5"/>
      <c r="H62" s="5"/>
      <c r="I62" s="5"/>
      <c r="J62" s="5"/>
      <c r="K62" s="5"/>
      <c r="L62" s="5"/>
      <c r="M62" s="5"/>
      <c r="N62" s="5"/>
      <c r="O62" s="5"/>
      <c r="P62" s="5"/>
      <c r="Q62" s="5"/>
      <c r="R62" s="5"/>
      <c r="S62" s="39"/>
      <c r="T62" s="5"/>
      <c r="U62" s="5"/>
      <c r="V62" s="5"/>
      <c r="W62" s="5"/>
      <c r="X62" s="5"/>
      <c r="Y62" s="5"/>
      <c r="Z62" s="5"/>
      <c r="AA62" s="5"/>
      <c r="AB62" s="5"/>
      <c r="AC62" s="5"/>
      <c r="AD62" s="5"/>
      <c r="AE62" s="5"/>
      <c r="AF62" s="5"/>
      <c r="AG62" s="5"/>
      <c r="AJ62" s="5"/>
      <c r="AK62" s="5"/>
    </row>
    <row r="63" spans="1:37" s="1" customFormat="1" x14ac:dyDescent="0.25">
      <c r="B63" s="24"/>
      <c r="C63" s="5"/>
      <c r="D63" s="5"/>
      <c r="E63" s="5"/>
      <c r="F63" s="5"/>
      <c r="G63" s="5"/>
      <c r="H63" s="5"/>
      <c r="I63" s="5"/>
      <c r="J63" s="5"/>
      <c r="K63" s="5"/>
      <c r="L63" s="5"/>
      <c r="M63" s="5"/>
      <c r="N63" s="5"/>
      <c r="O63" s="5"/>
      <c r="P63" s="5"/>
      <c r="Q63" s="5"/>
      <c r="R63" s="5"/>
      <c r="S63" s="39"/>
      <c r="T63" s="5"/>
      <c r="U63" s="5"/>
      <c r="V63" s="5"/>
      <c r="W63" s="5"/>
      <c r="X63" s="5"/>
      <c r="Y63" s="5"/>
      <c r="Z63" s="5"/>
      <c r="AA63" s="5"/>
      <c r="AB63" s="5"/>
      <c r="AC63" s="5"/>
      <c r="AD63" s="5"/>
      <c r="AE63" s="5"/>
      <c r="AF63" s="5"/>
      <c r="AG63" s="5"/>
      <c r="AJ63" s="5"/>
      <c r="AK63" s="5"/>
    </row>
    <row r="64" spans="1:37" s="1" customFormat="1" x14ac:dyDescent="0.25">
      <c r="B64" s="24"/>
      <c r="C64" s="5"/>
      <c r="D64" s="5"/>
      <c r="E64" s="5"/>
      <c r="F64" s="5"/>
      <c r="G64" s="5"/>
      <c r="H64" s="5"/>
      <c r="I64" s="5"/>
      <c r="J64" s="5"/>
      <c r="K64" s="5"/>
      <c r="L64" s="5"/>
      <c r="M64" s="5"/>
      <c r="N64" s="5"/>
      <c r="O64" s="5"/>
      <c r="P64" s="5"/>
      <c r="Q64" s="5"/>
      <c r="R64" s="5"/>
      <c r="S64" s="39"/>
      <c r="T64" s="5"/>
      <c r="U64" s="5"/>
      <c r="V64" s="5"/>
      <c r="W64" s="5"/>
      <c r="X64" s="5"/>
      <c r="Y64" s="5"/>
      <c r="Z64" s="5"/>
      <c r="AA64" s="5"/>
      <c r="AB64" s="5"/>
      <c r="AC64" s="5"/>
      <c r="AD64" s="5"/>
      <c r="AE64" s="5"/>
      <c r="AF64" s="5"/>
      <c r="AG64" s="5"/>
      <c r="AJ64" s="5"/>
      <c r="AK64" s="5"/>
    </row>
    <row r="65" spans="2:37" s="1" customFormat="1" x14ac:dyDescent="0.25">
      <c r="B65" s="24"/>
      <c r="C65" s="5"/>
      <c r="D65" s="5"/>
      <c r="E65" s="5"/>
      <c r="F65" s="5"/>
      <c r="G65" s="5"/>
      <c r="H65" s="5"/>
      <c r="I65" s="5"/>
      <c r="J65" s="5"/>
      <c r="K65" s="5"/>
      <c r="L65" s="5"/>
      <c r="M65" s="5"/>
      <c r="N65" s="5"/>
      <c r="O65" s="5"/>
      <c r="P65" s="5"/>
      <c r="Q65" s="5"/>
      <c r="R65" s="5"/>
      <c r="S65" s="39"/>
      <c r="T65" s="5"/>
      <c r="U65" s="5"/>
      <c r="V65" s="5"/>
      <c r="W65" s="5"/>
      <c r="X65" s="5"/>
      <c r="Y65" s="5"/>
      <c r="Z65" s="5"/>
      <c r="AA65" s="5"/>
      <c r="AB65" s="5"/>
      <c r="AC65" s="5"/>
      <c r="AD65" s="5"/>
      <c r="AE65" s="5"/>
      <c r="AF65" s="5"/>
      <c r="AG65" s="5"/>
      <c r="AJ65" s="5"/>
      <c r="AK65" s="5"/>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0"/>
  <sheetViews>
    <sheetView topLeftCell="A67" zoomScale="85" zoomScaleNormal="85" workbookViewId="0">
      <selection activeCell="E69" sqref="E6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7.140625" customWidth="1"/>
    <col min="5" max="5" width="161" bestFit="1" customWidth="1"/>
    <col min="6" max="6" width="18.710937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43160</v>
      </c>
      <c r="C3" s="100" t="s">
        <v>681</v>
      </c>
      <c r="D3" s="112">
        <v>4</v>
      </c>
      <c r="E3" s="99" t="s">
        <v>970</v>
      </c>
      <c r="F3" s="303" t="s">
        <v>1044</v>
      </c>
    </row>
    <row r="4" spans="1:6" ht="32.25" customHeight="1" x14ac:dyDescent="0.25">
      <c r="A4" s="128"/>
      <c r="B4" s="101">
        <v>43252</v>
      </c>
      <c r="C4" s="100" t="s">
        <v>765</v>
      </c>
      <c r="D4" s="112">
        <v>8</v>
      </c>
      <c r="E4" s="99" t="s">
        <v>764</v>
      </c>
      <c r="F4" s="303"/>
    </row>
    <row r="5" spans="1:6" ht="32.25" customHeight="1" x14ac:dyDescent="0.25">
      <c r="A5" s="134"/>
      <c r="B5" s="101">
        <v>43252</v>
      </c>
      <c r="C5" s="100" t="s">
        <v>824</v>
      </c>
      <c r="D5" s="112">
        <v>8</v>
      </c>
      <c r="E5" s="99"/>
      <c r="F5" s="303"/>
    </row>
    <row r="6" spans="1:6" ht="32.25" customHeight="1" x14ac:dyDescent="0.25">
      <c r="A6" s="141"/>
      <c r="B6" s="101">
        <v>43344</v>
      </c>
      <c r="C6" s="100" t="s">
        <v>851</v>
      </c>
      <c r="D6" s="112">
        <v>6</v>
      </c>
      <c r="E6" s="99" t="s">
        <v>1043</v>
      </c>
      <c r="F6" s="303"/>
    </row>
    <row r="7" spans="1:6" ht="18.75" x14ac:dyDescent="0.25">
      <c r="A7" s="190"/>
      <c r="B7" s="101"/>
      <c r="C7" s="161" t="s">
        <v>629</v>
      </c>
      <c r="D7" s="99"/>
      <c r="E7" s="163" t="s">
        <v>884</v>
      </c>
    </row>
    <row r="8" spans="1:6" ht="23.25" x14ac:dyDescent="0.25">
      <c r="A8" s="190"/>
      <c r="B8" s="101">
        <v>43525</v>
      </c>
      <c r="C8" s="268" t="s">
        <v>1100</v>
      </c>
      <c r="D8" s="192"/>
      <c r="E8" s="164"/>
      <c r="F8" s="305" t="s">
        <v>1700</v>
      </c>
    </row>
    <row r="9" spans="1:6" ht="21" x14ac:dyDescent="0.25">
      <c r="A9" s="190"/>
      <c r="B9" s="101">
        <v>43617</v>
      </c>
      <c r="C9" s="268" t="s">
        <v>1699</v>
      </c>
      <c r="D9" s="170"/>
      <c r="E9" s="99"/>
      <c r="F9" s="304"/>
    </row>
    <row r="10" spans="1:6" ht="18.75" x14ac:dyDescent="0.25">
      <c r="A10" s="190"/>
      <c r="B10" s="101">
        <v>43739</v>
      </c>
      <c r="C10" s="161" t="s">
        <v>1698</v>
      </c>
      <c r="D10" s="99"/>
      <c r="E10" s="163" t="s">
        <v>1940</v>
      </c>
    </row>
    <row r="11" spans="1:6" x14ac:dyDescent="0.25">
      <c r="A11" s="97"/>
      <c r="B11" s="98"/>
      <c r="C11" s="97"/>
      <c r="D11" s="97"/>
      <c r="E11" s="97"/>
    </row>
    <row r="12" spans="1:6" ht="18.75" x14ac:dyDescent="0.25">
      <c r="A12" s="302" t="s">
        <v>110</v>
      </c>
      <c r="B12" s="102" t="s">
        <v>528</v>
      </c>
      <c r="C12" s="102" t="s">
        <v>631</v>
      </c>
      <c r="D12" s="102"/>
      <c r="E12" s="102" t="s">
        <v>630</v>
      </c>
    </row>
    <row r="13" spans="1:6" x14ac:dyDescent="0.25">
      <c r="A13" s="302"/>
      <c r="B13" s="101">
        <v>43009</v>
      </c>
      <c r="C13" s="161" t="s">
        <v>629</v>
      </c>
      <c r="D13" s="99"/>
      <c r="E13" s="163" t="s">
        <v>634</v>
      </c>
    </row>
    <row r="14" spans="1:6" ht="32.25" customHeight="1" x14ac:dyDescent="0.25">
      <c r="A14" s="302"/>
      <c r="B14" s="101">
        <v>43160</v>
      </c>
      <c r="C14" s="100" t="s">
        <v>681</v>
      </c>
      <c r="D14" s="112">
        <v>4</v>
      </c>
      <c r="E14" s="99" t="s">
        <v>970</v>
      </c>
      <c r="F14" s="303" t="s">
        <v>966</v>
      </c>
    </row>
    <row r="15" spans="1:6" ht="32.25" customHeight="1" x14ac:dyDescent="0.25">
      <c r="A15" s="128"/>
      <c r="B15" s="101">
        <v>43252</v>
      </c>
      <c r="C15" s="100" t="s">
        <v>766</v>
      </c>
      <c r="D15" s="112">
        <v>8</v>
      </c>
      <c r="E15" s="99" t="s">
        <v>764</v>
      </c>
      <c r="F15" s="304"/>
    </row>
    <row r="16" spans="1:6" ht="32.25" customHeight="1" x14ac:dyDescent="0.25">
      <c r="A16" s="135"/>
      <c r="B16" s="101">
        <v>43313</v>
      </c>
      <c r="C16" s="100" t="s">
        <v>829</v>
      </c>
      <c r="D16" s="112">
        <v>8</v>
      </c>
      <c r="E16" s="99" t="s">
        <v>785</v>
      </c>
      <c r="F16" s="304"/>
    </row>
    <row r="17" spans="1:6" ht="18.75" x14ac:dyDescent="0.25">
      <c r="A17" s="267"/>
      <c r="B17" s="101"/>
      <c r="C17" s="161" t="s">
        <v>629</v>
      </c>
      <c r="D17" s="99"/>
      <c r="E17" s="163" t="s">
        <v>884</v>
      </c>
    </row>
    <row r="18" spans="1:6" ht="23.25" x14ac:dyDescent="0.25">
      <c r="A18" s="267"/>
      <c r="B18" s="101">
        <v>43525</v>
      </c>
      <c r="C18" s="268" t="s">
        <v>1100</v>
      </c>
      <c r="D18" s="192"/>
      <c r="E18" s="164"/>
      <c r="F18" s="305" t="s">
        <v>1700</v>
      </c>
    </row>
    <row r="19" spans="1:6" ht="21" x14ac:dyDescent="0.25">
      <c r="A19" s="267"/>
      <c r="B19" s="101">
        <v>43617</v>
      </c>
      <c r="C19" s="268" t="s">
        <v>1699</v>
      </c>
      <c r="D19" s="170"/>
      <c r="E19" s="99"/>
      <c r="F19" s="304"/>
    </row>
    <row r="20" spans="1:6" ht="18.75" x14ac:dyDescent="0.25">
      <c r="A20" s="267"/>
      <c r="B20" s="101">
        <v>43739</v>
      </c>
      <c r="C20" s="161" t="s">
        <v>1698</v>
      </c>
      <c r="D20" s="99"/>
      <c r="E20" s="163" t="s">
        <v>1940</v>
      </c>
    </row>
    <row r="21" spans="1:6" x14ac:dyDescent="0.25">
      <c r="A21" s="97"/>
      <c r="B21" s="98"/>
      <c r="C21" s="97"/>
      <c r="D21" s="97"/>
      <c r="E21" s="97"/>
    </row>
    <row r="22" spans="1:6" ht="18.75" x14ac:dyDescent="0.25">
      <c r="A22" s="302" t="s">
        <v>43</v>
      </c>
      <c r="B22" s="102" t="s">
        <v>528</v>
      </c>
      <c r="C22" s="102" t="s">
        <v>631</v>
      </c>
      <c r="D22" s="102"/>
      <c r="E22" s="102" t="s">
        <v>630</v>
      </c>
    </row>
    <row r="23" spans="1:6" x14ac:dyDescent="0.25">
      <c r="A23" s="302"/>
      <c r="B23" s="101">
        <v>43009</v>
      </c>
      <c r="C23" s="161" t="s">
        <v>629</v>
      </c>
      <c r="D23" s="99"/>
      <c r="E23" s="163" t="s">
        <v>634</v>
      </c>
    </row>
    <row r="24" spans="1:6" ht="32.25" customHeight="1" x14ac:dyDescent="0.25">
      <c r="A24" s="302"/>
      <c r="B24" s="101">
        <v>43160</v>
      </c>
      <c r="C24" s="100" t="s">
        <v>681</v>
      </c>
      <c r="D24" s="112">
        <v>4</v>
      </c>
      <c r="E24" s="99" t="s">
        <v>970</v>
      </c>
      <c r="F24" s="303" t="s">
        <v>966</v>
      </c>
    </row>
    <row r="25" spans="1:6" ht="32.25" customHeight="1" x14ac:dyDescent="0.25">
      <c r="A25" s="128"/>
      <c r="B25" s="101">
        <v>43282</v>
      </c>
      <c r="C25" s="100" t="s">
        <v>767</v>
      </c>
      <c r="D25" s="112">
        <v>8</v>
      </c>
      <c r="E25" s="99" t="s">
        <v>764</v>
      </c>
      <c r="F25" s="304"/>
    </row>
    <row r="26" spans="1:6" ht="32.25" customHeight="1" x14ac:dyDescent="0.25">
      <c r="A26" s="137"/>
      <c r="B26" s="101">
        <v>43313</v>
      </c>
      <c r="C26" s="100" t="s">
        <v>833</v>
      </c>
      <c r="D26" s="112">
        <v>8</v>
      </c>
      <c r="E26" s="99" t="s">
        <v>785</v>
      </c>
      <c r="F26" s="304"/>
    </row>
    <row r="27" spans="1:6" ht="18.75" x14ac:dyDescent="0.25">
      <c r="A27" s="267"/>
      <c r="B27" s="101"/>
      <c r="C27" s="161" t="s">
        <v>629</v>
      </c>
      <c r="D27" s="99"/>
      <c r="E27" s="163" t="s">
        <v>884</v>
      </c>
    </row>
    <row r="28" spans="1:6" ht="23.25" x14ac:dyDescent="0.25">
      <c r="A28" s="267"/>
      <c r="B28" s="101">
        <v>43525</v>
      </c>
      <c r="C28" s="268" t="s">
        <v>1100</v>
      </c>
      <c r="D28" s="192"/>
      <c r="E28" s="164"/>
      <c r="F28" s="305" t="s">
        <v>1700</v>
      </c>
    </row>
    <row r="29" spans="1:6" ht="21" x14ac:dyDescent="0.25">
      <c r="A29" s="267"/>
      <c r="B29" s="101">
        <v>43617</v>
      </c>
      <c r="C29" s="268" t="s">
        <v>1699</v>
      </c>
      <c r="D29" s="170"/>
      <c r="E29" s="99"/>
      <c r="F29" s="304"/>
    </row>
    <row r="30" spans="1:6" ht="18.75" x14ac:dyDescent="0.25">
      <c r="A30" s="267"/>
      <c r="B30" s="101">
        <v>43739</v>
      </c>
      <c r="C30" s="161" t="s">
        <v>1698</v>
      </c>
      <c r="D30" s="99"/>
      <c r="E30" s="163" t="s">
        <v>1940</v>
      </c>
    </row>
    <row r="31" spans="1:6" x14ac:dyDescent="0.25">
      <c r="A31" s="97"/>
      <c r="B31" s="98"/>
      <c r="C31" s="97"/>
      <c r="D31" s="97"/>
      <c r="E31" s="97"/>
    </row>
    <row r="32" spans="1:6" ht="18.75" x14ac:dyDescent="0.25">
      <c r="A32" s="302" t="s">
        <v>96</v>
      </c>
      <c r="B32" s="102" t="s">
        <v>528</v>
      </c>
      <c r="C32" s="102" t="s">
        <v>631</v>
      </c>
      <c r="D32" s="102"/>
      <c r="E32" s="102" t="s">
        <v>630</v>
      </c>
    </row>
    <row r="33" spans="1:6" x14ac:dyDescent="0.25">
      <c r="A33" s="302"/>
      <c r="B33" s="101">
        <v>43009</v>
      </c>
      <c r="C33" s="161" t="s">
        <v>629</v>
      </c>
      <c r="D33" s="99"/>
      <c r="E33" s="163" t="s">
        <v>634</v>
      </c>
    </row>
    <row r="34" spans="1:6" ht="32.25" customHeight="1" x14ac:dyDescent="0.25">
      <c r="A34" s="302"/>
      <c r="B34" s="101">
        <v>43160</v>
      </c>
      <c r="C34" s="100" t="s">
        <v>681</v>
      </c>
      <c r="D34" s="112">
        <v>4</v>
      </c>
      <c r="E34" s="99" t="s">
        <v>970</v>
      </c>
      <c r="F34" s="303" t="s">
        <v>966</v>
      </c>
    </row>
    <row r="35" spans="1:6" ht="32.25" customHeight="1" x14ac:dyDescent="0.25">
      <c r="A35" s="128"/>
      <c r="B35" s="101">
        <v>43282</v>
      </c>
      <c r="C35" s="100" t="s">
        <v>837</v>
      </c>
      <c r="D35" s="112">
        <v>8</v>
      </c>
      <c r="E35" s="99" t="s">
        <v>764</v>
      </c>
      <c r="F35" s="304"/>
    </row>
    <row r="36" spans="1:6" ht="32.25" customHeight="1" x14ac:dyDescent="0.25">
      <c r="A36" s="137"/>
      <c r="B36" s="101">
        <v>43313</v>
      </c>
      <c r="C36" s="100" t="s">
        <v>871</v>
      </c>
      <c r="D36" s="112">
        <v>8</v>
      </c>
      <c r="E36" s="99" t="s">
        <v>902</v>
      </c>
      <c r="F36" s="304"/>
    </row>
    <row r="37" spans="1:6" ht="18.75" x14ac:dyDescent="0.25">
      <c r="A37" s="267"/>
      <c r="B37" s="101"/>
      <c r="C37" s="161" t="s">
        <v>629</v>
      </c>
      <c r="D37" s="99"/>
      <c r="E37" s="163" t="s">
        <v>884</v>
      </c>
    </row>
    <row r="38" spans="1:6" ht="23.25" x14ac:dyDescent="0.25">
      <c r="A38" s="267"/>
      <c r="B38" s="101">
        <v>43525</v>
      </c>
      <c r="C38" s="268" t="s">
        <v>1100</v>
      </c>
      <c r="D38" s="192"/>
      <c r="E38" s="164"/>
      <c r="F38" s="305" t="s">
        <v>1700</v>
      </c>
    </row>
    <row r="39" spans="1:6" ht="21" x14ac:dyDescent="0.25">
      <c r="A39" s="267"/>
      <c r="B39" s="101">
        <v>43617</v>
      </c>
      <c r="C39" s="268" t="s">
        <v>1699</v>
      </c>
      <c r="D39" s="170"/>
      <c r="E39" s="99"/>
      <c r="F39" s="304"/>
    </row>
    <row r="40" spans="1:6" ht="18.75" x14ac:dyDescent="0.25">
      <c r="A40" s="267"/>
      <c r="B40" s="101">
        <v>43739</v>
      </c>
      <c r="C40" s="161" t="s">
        <v>1698</v>
      </c>
      <c r="D40" s="99"/>
      <c r="E40" s="163" t="s">
        <v>1940</v>
      </c>
    </row>
    <row r="41" spans="1:6" x14ac:dyDescent="0.25">
      <c r="A41" s="97"/>
      <c r="B41" s="98"/>
      <c r="C41" s="97"/>
      <c r="D41" s="97"/>
      <c r="E41" s="97"/>
    </row>
    <row r="42" spans="1:6" ht="18.75" x14ac:dyDescent="0.25">
      <c r="A42" s="302" t="s">
        <v>59</v>
      </c>
      <c r="B42" s="102" t="s">
        <v>528</v>
      </c>
      <c r="C42" s="102" t="s">
        <v>631</v>
      </c>
      <c r="D42" s="102"/>
      <c r="E42" s="102" t="s">
        <v>630</v>
      </c>
    </row>
    <row r="43" spans="1:6" x14ac:dyDescent="0.25">
      <c r="A43" s="302"/>
      <c r="B43" s="101">
        <v>43009</v>
      </c>
      <c r="C43" s="161" t="s">
        <v>629</v>
      </c>
      <c r="D43" s="99"/>
      <c r="E43" s="163" t="s">
        <v>634</v>
      </c>
    </row>
    <row r="44" spans="1:6" ht="32.25" customHeight="1" x14ac:dyDescent="0.25">
      <c r="A44" s="302"/>
      <c r="B44" s="101">
        <v>43160</v>
      </c>
      <c r="C44" s="100" t="s">
        <v>681</v>
      </c>
      <c r="D44" s="112">
        <v>4</v>
      </c>
      <c r="E44" s="99" t="s">
        <v>971</v>
      </c>
      <c r="F44" s="303" t="s">
        <v>966</v>
      </c>
    </row>
    <row r="45" spans="1:6" ht="32.25" customHeight="1" x14ac:dyDescent="0.25">
      <c r="A45" s="128"/>
      <c r="B45" s="101">
        <v>43282</v>
      </c>
      <c r="C45" s="100" t="s">
        <v>768</v>
      </c>
      <c r="D45" s="112">
        <v>8</v>
      </c>
      <c r="E45" s="99" t="s">
        <v>764</v>
      </c>
      <c r="F45" s="304"/>
    </row>
    <row r="46" spans="1:6" ht="32.25" customHeight="1" x14ac:dyDescent="0.25">
      <c r="A46" s="137"/>
      <c r="B46" s="101">
        <v>43313</v>
      </c>
      <c r="C46" s="100" t="s">
        <v>871</v>
      </c>
      <c r="D46" s="112">
        <v>6</v>
      </c>
      <c r="E46" s="99" t="s">
        <v>872</v>
      </c>
      <c r="F46" s="304"/>
    </row>
    <row r="47" spans="1:6" ht="18.75" x14ac:dyDescent="0.25">
      <c r="A47" s="267"/>
      <c r="B47" s="101"/>
      <c r="C47" s="161" t="s">
        <v>629</v>
      </c>
      <c r="D47" s="99"/>
      <c r="E47" s="163" t="s">
        <v>884</v>
      </c>
    </row>
    <row r="48" spans="1:6" ht="23.25" x14ac:dyDescent="0.25">
      <c r="A48" s="267"/>
      <c r="B48" s="101">
        <v>43525</v>
      </c>
      <c r="C48" s="268" t="s">
        <v>1100</v>
      </c>
      <c r="D48" s="192"/>
      <c r="E48" s="164"/>
      <c r="F48" s="305" t="s">
        <v>1700</v>
      </c>
    </row>
    <row r="49" spans="1:6" ht="21" x14ac:dyDescent="0.25">
      <c r="A49" s="267"/>
      <c r="B49" s="101">
        <v>43617</v>
      </c>
      <c r="C49" s="268" t="s">
        <v>1699</v>
      </c>
      <c r="D49" s="170"/>
      <c r="E49" s="99"/>
      <c r="F49" s="304"/>
    </row>
    <row r="50" spans="1:6" ht="18.75" x14ac:dyDescent="0.25">
      <c r="A50" s="267"/>
      <c r="B50" s="101">
        <v>43739</v>
      </c>
      <c r="C50" s="161" t="s">
        <v>1698</v>
      </c>
      <c r="D50" s="99"/>
      <c r="E50" s="163" t="s">
        <v>1940</v>
      </c>
    </row>
    <row r="51" spans="1:6" x14ac:dyDescent="0.25">
      <c r="A51" s="97"/>
      <c r="B51" s="98"/>
      <c r="C51" s="97"/>
      <c r="D51" s="97"/>
      <c r="E51" s="97"/>
    </row>
    <row r="52" spans="1:6" ht="18.75" x14ac:dyDescent="0.25">
      <c r="A52" s="302" t="s">
        <v>164</v>
      </c>
      <c r="B52" s="102" t="s">
        <v>528</v>
      </c>
      <c r="C52" s="102" t="s">
        <v>631</v>
      </c>
      <c r="D52" s="102"/>
      <c r="E52" s="102" t="s">
        <v>630</v>
      </c>
    </row>
    <row r="53" spans="1:6" x14ac:dyDescent="0.25">
      <c r="A53" s="302"/>
      <c r="B53" s="101">
        <v>43009</v>
      </c>
      <c r="C53" s="161" t="s">
        <v>629</v>
      </c>
      <c r="D53" s="99"/>
      <c r="E53" s="163" t="s">
        <v>634</v>
      </c>
    </row>
    <row r="54" spans="1:6" ht="32.25" customHeight="1" x14ac:dyDescent="0.25">
      <c r="A54" s="302"/>
      <c r="B54" s="101">
        <v>43160</v>
      </c>
      <c r="C54" s="100" t="s">
        <v>681</v>
      </c>
      <c r="D54" s="112">
        <v>4</v>
      </c>
      <c r="E54" s="99" t="s">
        <v>971</v>
      </c>
      <c r="F54" s="303" t="s">
        <v>956</v>
      </c>
    </row>
    <row r="55" spans="1:6" ht="32.25" customHeight="1" x14ac:dyDescent="0.25">
      <c r="A55" s="129"/>
      <c r="B55" s="101">
        <v>43282</v>
      </c>
      <c r="C55" s="100" t="s">
        <v>779</v>
      </c>
      <c r="D55" s="112">
        <v>6</v>
      </c>
      <c r="E55" s="99" t="s">
        <v>780</v>
      </c>
      <c r="F55" s="304"/>
    </row>
    <row r="56" spans="1:6" ht="32.25" customHeight="1" x14ac:dyDescent="0.25">
      <c r="A56" s="137"/>
      <c r="B56" s="101">
        <v>43313</v>
      </c>
      <c r="C56" s="100" t="s">
        <v>835</v>
      </c>
      <c r="D56" s="112">
        <v>5</v>
      </c>
      <c r="E56" s="99" t="s">
        <v>903</v>
      </c>
      <c r="F56" s="304"/>
    </row>
    <row r="57" spans="1:6" ht="18.75" x14ac:dyDescent="0.25">
      <c r="A57" s="267"/>
      <c r="B57" s="101"/>
      <c r="C57" s="161" t="s">
        <v>629</v>
      </c>
      <c r="D57" s="99"/>
      <c r="E57" s="163" t="s">
        <v>884</v>
      </c>
    </row>
    <row r="58" spans="1:6" ht="23.25" x14ac:dyDescent="0.25">
      <c r="A58" s="267"/>
      <c r="B58" s="101">
        <v>43525</v>
      </c>
      <c r="C58" s="268" t="s">
        <v>1100</v>
      </c>
      <c r="D58" s="192"/>
      <c r="E58" s="164"/>
      <c r="F58" s="305" t="s">
        <v>1700</v>
      </c>
    </row>
    <row r="59" spans="1:6" ht="21" x14ac:dyDescent="0.25">
      <c r="A59" s="267"/>
      <c r="B59" s="101">
        <v>43617</v>
      </c>
      <c r="C59" s="268" t="s">
        <v>1699</v>
      </c>
      <c r="D59" s="170"/>
      <c r="E59" s="99"/>
      <c r="F59" s="304"/>
    </row>
    <row r="60" spans="1:6" ht="18.75" x14ac:dyDescent="0.25">
      <c r="A60" s="267"/>
      <c r="B60" s="101">
        <v>43739</v>
      </c>
      <c r="C60" s="161" t="s">
        <v>1698</v>
      </c>
      <c r="D60" s="99"/>
      <c r="E60" s="163" t="s">
        <v>1940</v>
      </c>
    </row>
    <row r="61" spans="1:6" x14ac:dyDescent="0.25">
      <c r="A61" s="97"/>
      <c r="B61" s="98"/>
      <c r="C61" s="97"/>
      <c r="D61" s="97"/>
      <c r="E61" s="97"/>
    </row>
    <row r="62" spans="1:6" ht="18.75" x14ac:dyDescent="0.25">
      <c r="A62" s="302" t="s">
        <v>280</v>
      </c>
      <c r="B62" s="102" t="s">
        <v>528</v>
      </c>
      <c r="C62" s="102" t="s">
        <v>631</v>
      </c>
      <c r="D62" s="102"/>
      <c r="E62" s="102" t="s">
        <v>630</v>
      </c>
    </row>
    <row r="63" spans="1:6" x14ac:dyDescent="0.25">
      <c r="A63" s="302"/>
      <c r="B63" s="101">
        <v>43009</v>
      </c>
      <c r="C63" s="161" t="s">
        <v>629</v>
      </c>
      <c r="D63" s="99"/>
      <c r="E63" s="163" t="s">
        <v>634</v>
      </c>
    </row>
    <row r="64" spans="1:6" ht="32.25" customHeight="1" x14ac:dyDescent="0.25">
      <c r="A64" s="302"/>
      <c r="B64" s="101">
        <v>43160</v>
      </c>
      <c r="C64" s="100" t="s">
        <v>681</v>
      </c>
      <c r="D64" s="112">
        <v>4</v>
      </c>
      <c r="E64" s="99" t="s">
        <v>971</v>
      </c>
      <c r="F64" s="305" t="s">
        <v>972</v>
      </c>
    </row>
    <row r="65" spans="1:6" ht="32.25" customHeight="1" x14ac:dyDescent="0.25">
      <c r="A65" s="129"/>
      <c r="B65" s="101">
        <v>43282</v>
      </c>
      <c r="C65" s="100" t="s">
        <v>781</v>
      </c>
      <c r="D65" s="112">
        <v>30</v>
      </c>
      <c r="E65" s="99" t="s">
        <v>928</v>
      </c>
      <c r="F65" s="305"/>
    </row>
    <row r="66" spans="1:6" ht="18.75" x14ac:dyDescent="0.25">
      <c r="A66" s="267"/>
      <c r="B66" s="101"/>
      <c r="C66" s="161" t="s">
        <v>629</v>
      </c>
      <c r="D66" s="99"/>
      <c r="E66" s="163" t="s">
        <v>884</v>
      </c>
    </row>
    <row r="67" spans="1:6" ht="23.25" x14ac:dyDescent="0.25">
      <c r="A67" s="267"/>
      <c r="B67" s="101">
        <v>43525</v>
      </c>
      <c r="C67" s="268" t="s">
        <v>1100</v>
      </c>
      <c r="D67" s="192"/>
      <c r="E67" s="164"/>
      <c r="F67" s="305" t="s">
        <v>1700</v>
      </c>
    </row>
    <row r="68" spans="1:6" ht="21" x14ac:dyDescent="0.25">
      <c r="A68" s="267"/>
      <c r="B68" s="101">
        <v>43617</v>
      </c>
      <c r="C68" s="268" t="s">
        <v>1699</v>
      </c>
      <c r="D68" s="170"/>
      <c r="E68" s="99"/>
      <c r="F68" s="304"/>
    </row>
    <row r="69" spans="1:6" ht="18.75" x14ac:dyDescent="0.25">
      <c r="A69" s="267"/>
      <c r="B69" s="101">
        <v>43739</v>
      </c>
      <c r="C69" s="161" t="s">
        <v>1698</v>
      </c>
      <c r="D69" s="99"/>
      <c r="E69" s="163" t="s">
        <v>1940</v>
      </c>
    </row>
    <row r="70" spans="1:6" x14ac:dyDescent="0.25">
      <c r="A70" s="97"/>
      <c r="B70" s="98"/>
      <c r="C70" s="97"/>
      <c r="D70" s="97"/>
      <c r="E70" s="97"/>
    </row>
    <row r="71" spans="1:6" ht="18.75" x14ac:dyDescent="0.25">
      <c r="A71" s="302" t="s">
        <v>599</v>
      </c>
      <c r="B71" s="102" t="s">
        <v>528</v>
      </c>
      <c r="C71" s="102" t="s">
        <v>631</v>
      </c>
      <c r="D71" s="102"/>
      <c r="E71" s="102" t="s">
        <v>630</v>
      </c>
    </row>
    <row r="72" spans="1:6" x14ac:dyDescent="0.25">
      <c r="A72" s="302"/>
      <c r="B72" s="101">
        <v>43009</v>
      </c>
      <c r="C72" s="161" t="s">
        <v>629</v>
      </c>
      <c r="D72" s="99"/>
      <c r="E72" s="163" t="s">
        <v>634</v>
      </c>
    </row>
    <row r="73" spans="1:6" ht="32.25" customHeight="1" x14ac:dyDescent="0.25">
      <c r="A73" s="302"/>
      <c r="B73" s="101">
        <v>43160</v>
      </c>
      <c r="C73" s="100" t="s">
        <v>681</v>
      </c>
      <c r="D73" s="112">
        <v>4</v>
      </c>
      <c r="E73" s="99" t="s">
        <v>971</v>
      </c>
      <c r="F73" s="303" t="s">
        <v>957</v>
      </c>
    </row>
    <row r="74" spans="1:6" ht="32.25" customHeight="1" x14ac:dyDescent="0.25">
      <c r="A74" s="129"/>
      <c r="B74" s="101">
        <v>43282</v>
      </c>
      <c r="C74" s="100" t="s">
        <v>782</v>
      </c>
      <c r="D74" s="112">
        <v>8</v>
      </c>
      <c r="E74" s="99" t="s">
        <v>904</v>
      </c>
      <c r="F74" s="304"/>
    </row>
    <row r="75" spans="1:6" ht="32.25" customHeight="1" x14ac:dyDescent="0.25">
      <c r="A75" s="140"/>
      <c r="B75" s="101">
        <v>43344</v>
      </c>
      <c r="C75" s="100" t="s">
        <v>848</v>
      </c>
      <c r="D75" s="112">
        <v>0</v>
      </c>
      <c r="E75" s="99" t="s">
        <v>905</v>
      </c>
      <c r="F75" s="304"/>
    </row>
    <row r="76" spans="1:6" ht="18.75" x14ac:dyDescent="0.25">
      <c r="A76" s="267"/>
      <c r="B76" s="101"/>
      <c r="C76" s="161" t="s">
        <v>629</v>
      </c>
      <c r="D76" s="99"/>
      <c r="E76" s="163" t="s">
        <v>884</v>
      </c>
    </row>
    <row r="77" spans="1:6" ht="23.25" x14ac:dyDescent="0.25">
      <c r="A77" s="267"/>
      <c r="B77" s="101">
        <v>43525</v>
      </c>
      <c r="C77" s="268" t="s">
        <v>1100</v>
      </c>
      <c r="D77" s="192"/>
      <c r="E77" s="164"/>
      <c r="F77" s="305" t="s">
        <v>1700</v>
      </c>
    </row>
    <row r="78" spans="1:6" ht="21" x14ac:dyDescent="0.25">
      <c r="A78" s="267"/>
      <c r="B78" s="101">
        <v>43617</v>
      </c>
      <c r="C78" s="268" t="s">
        <v>1699</v>
      </c>
      <c r="D78" s="170"/>
      <c r="E78" s="99"/>
      <c r="F78" s="304"/>
    </row>
    <row r="79" spans="1:6" ht="18.75" x14ac:dyDescent="0.25">
      <c r="A79" s="267"/>
      <c r="B79" s="101">
        <v>43739</v>
      </c>
      <c r="C79" s="161" t="s">
        <v>1698</v>
      </c>
      <c r="D79" s="99"/>
      <c r="E79" s="163" t="s">
        <v>1940</v>
      </c>
    </row>
    <row r="80" spans="1:6" x14ac:dyDescent="0.25">
      <c r="A80" s="97"/>
      <c r="B80" s="98"/>
      <c r="C80" s="97"/>
      <c r="D80" s="97"/>
      <c r="E80" s="97"/>
    </row>
    <row r="81" spans="1:6" ht="18.75" x14ac:dyDescent="0.25">
      <c r="A81" s="302" t="s">
        <v>600</v>
      </c>
      <c r="B81" s="102" t="s">
        <v>528</v>
      </c>
      <c r="C81" s="102" t="s">
        <v>631</v>
      </c>
      <c r="D81" s="102"/>
      <c r="E81" s="102" t="s">
        <v>630</v>
      </c>
    </row>
    <row r="82" spans="1:6" x14ac:dyDescent="0.25">
      <c r="A82" s="302"/>
      <c r="B82" s="101">
        <v>43009</v>
      </c>
      <c r="C82" s="161" t="s">
        <v>629</v>
      </c>
      <c r="D82" s="99"/>
      <c r="E82" s="163" t="s">
        <v>634</v>
      </c>
    </row>
    <row r="83" spans="1:6" ht="32.25" customHeight="1" x14ac:dyDescent="0.25">
      <c r="A83" s="302"/>
      <c r="B83" s="101">
        <v>43160</v>
      </c>
      <c r="C83" s="100" t="s">
        <v>682</v>
      </c>
      <c r="D83" s="112">
        <v>4</v>
      </c>
      <c r="E83" s="99" t="s">
        <v>971</v>
      </c>
      <c r="F83" s="303" t="s">
        <v>957</v>
      </c>
    </row>
    <row r="84" spans="1:6" ht="32.25" customHeight="1" x14ac:dyDescent="0.25">
      <c r="A84" s="129"/>
      <c r="B84" s="101">
        <v>43282</v>
      </c>
      <c r="C84" s="100" t="s">
        <v>783</v>
      </c>
      <c r="D84" s="112">
        <v>8</v>
      </c>
      <c r="E84" s="99" t="s">
        <v>780</v>
      </c>
      <c r="F84" s="304"/>
    </row>
    <row r="85" spans="1:6" ht="32.25" customHeight="1" x14ac:dyDescent="0.25">
      <c r="A85" s="140"/>
      <c r="B85" s="101">
        <v>43344</v>
      </c>
      <c r="C85" s="100" t="s">
        <v>848</v>
      </c>
      <c r="D85" s="112">
        <v>0</v>
      </c>
      <c r="E85" s="99" t="s">
        <v>905</v>
      </c>
      <c r="F85" s="304"/>
    </row>
    <row r="86" spans="1:6" ht="18.75" x14ac:dyDescent="0.25">
      <c r="A86" s="267"/>
      <c r="B86" s="101"/>
      <c r="C86" s="161" t="s">
        <v>629</v>
      </c>
      <c r="D86" s="99"/>
      <c r="E86" s="163" t="s">
        <v>884</v>
      </c>
    </row>
    <row r="87" spans="1:6" ht="23.25" x14ac:dyDescent="0.25">
      <c r="A87" s="267"/>
      <c r="B87" s="101">
        <v>43525</v>
      </c>
      <c r="C87" s="268" t="s">
        <v>1100</v>
      </c>
      <c r="D87" s="192"/>
      <c r="E87" s="164"/>
      <c r="F87" s="305" t="s">
        <v>1700</v>
      </c>
    </row>
    <row r="88" spans="1:6" ht="21" x14ac:dyDescent="0.25">
      <c r="A88" s="267"/>
      <c r="B88" s="101">
        <v>43617</v>
      </c>
      <c r="C88" s="268" t="s">
        <v>1699</v>
      </c>
      <c r="D88" s="170"/>
      <c r="E88" s="99"/>
      <c r="F88" s="304"/>
    </row>
    <row r="89" spans="1:6" ht="18.75" x14ac:dyDescent="0.25">
      <c r="A89" s="267"/>
      <c r="B89" s="101">
        <v>43739</v>
      </c>
      <c r="C89" s="161" t="s">
        <v>1698</v>
      </c>
      <c r="D89" s="99"/>
      <c r="E89" s="163" t="s">
        <v>1940</v>
      </c>
    </row>
    <row r="90" spans="1:6" x14ac:dyDescent="0.25">
      <c r="A90" s="97"/>
      <c r="B90" s="98"/>
      <c r="C90" s="97"/>
      <c r="D90" s="97"/>
      <c r="E90" s="97"/>
    </row>
  </sheetData>
  <mergeCells count="27">
    <mergeCell ref="F87:F88"/>
    <mergeCell ref="F83:F85"/>
    <mergeCell ref="F64:F65"/>
    <mergeCell ref="F14:F16"/>
    <mergeCell ref="F24:F26"/>
    <mergeCell ref="F54:F56"/>
    <mergeCell ref="F73:F75"/>
    <mergeCell ref="F18:F19"/>
    <mergeCell ref="F28:F29"/>
    <mergeCell ref="F38:F39"/>
    <mergeCell ref="F48:F49"/>
    <mergeCell ref="F58:F59"/>
    <mergeCell ref="F67:F68"/>
    <mergeCell ref="F77:F78"/>
    <mergeCell ref="F34:F36"/>
    <mergeCell ref="F44:F46"/>
    <mergeCell ref="F3:F6"/>
    <mergeCell ref="A62:A64"/>
    <mergeCell ref="A71:A73"/>
    <mergeCell ref="F8:F9"/>
    <mergeCell ref="A81:A83"/>
    <mergeCell ref="A1:A3"/>
    <mergeCell ref="A12:A14"/>
    <mergeCell ref="A22:A24"/>
    <mergeCell ref="A32:A34"/>
    <mergeCell ref="A42:A44"/>
    <mergeCell ref="A52:A54"/>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4"/>
  <sheetViews>
    <sheetView zoomScale="70" zoomScaleNormal="70" workbookViewId="0">
      <selection activeCell="E9" sqref="E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9.7109375" customWidth="1"/>
    <col min="5" max="5" width="161" bestFit="1" customWidth="1"/>
    <col min="6" max="6" width="19.285156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43160</v>
      </c>
      <c r="C3" s="100" t="s">
        <v>646</v>
      </c>
      <c r="D3" s="112">
        <v>4</v>
      </c>
      <c r="E3" s="99" t="s">
        <v>720</v>
      </c>
      <c r="F3" s="303" t="s">
        <v>986</v>
      </c>
    </row>
    <row r="4" spans="1:6" ht="32.25" customHeight="1" x14ac:dyDescent="0.25">
      <c r="A4" s="114"/>
      <c r="B4" s="101">
        <v>43221</v>
      </c>
      <c r="C4" s="100" t="s">
        <v>730</v>
      </c>
      <c r="D4" s="112">
        <v>8</v>
      </c>
      <c r="E4" s="99" t="s">
        <v>769</v>
      </c>
      <c r="F4" s="304"/>
    </row>
    <row r="5" spans="1:6" ht="32.25" customHeight="1" x14ac:dyDescent="0.25">
      <c r="A5" s="129"/>
      <c r="B5" s="101">
        <v>43282</v>
      </c>
      <c r="C5" s="100" t="s">
        <v>910</v>
      </c>
      <c r="D5" s="112">
        <v>11</v>
      </c>
      <c r="E5" s="99" t="s">
        <v>909</v>
      </c>
      <c r="F5" s="304"/>
    </row>
    <row r="6" spans="1:6" ht="18.75" x14ac:dyDescent="0.25">
      <c r="A6" s="267"/>
      <c r="B6" s="101"/>
      <c r="C6" s="161" t="s">
        <v>629</v>
      </c>
      <c r="D6" s="99"/>
      <c r="E6" s="163" t="s">
        <v>884</v>
      </c>
    </row>
    <row r="7" spans="1:6" ht="23.25" x14ac:dyDescent="0.25">
      <c r="A7" s="267"/>
      <c r="B7" s="101">
        <v>43525</v>
      </c>
      <c r="C7" s="268" t="s">
        <v>1100</v>
      </c>
      <c r="D7" s="192"/>
      <c r="E7" s="164"/>
      <c r="F7" s="305" t="s">
        <v>1700</v>
      </c>
    </row>
    <row r="8" spans="1:6" ht="21" x14ac:dyDescent="0.25">
      <c r="A8" s="267"/>
      <c r="B8" s="101">
        <v>43617</v>
      </c>
      <c r="C8" s="268" t="s">
        <v>1699</v>
      </c>
      <c r="D8" s="170"/>
      <c r="E8" s="99"/>
      <c r="F8" s="304"/>
    </row>
    <row r="9" spans="1:6" ht="18.75" x14ac:dyDescent="0.25">
      <c r="A9" s="267"/>
      <c r="B9" s="101">
        <v>43739</v>
      </c>
      <c r="C9" s="161" t="s">
        <v>1698</v>
      </c>
      <c r="D9" s="99"/>
      <c r="E9" s="163" t="s">
        <v>1936</v>
      </c>
    </row>
    <row r="10" spans="1:6" x14ac:dyDescent="0.25">
      <c r="A10" s="97"/>
      <c r="B10" s="98"/>
      <c r="C10" s="97"/>
      <c r="D10" s="97"/>
      <c r="E10" s="97"/>
    </row>
    <row r="11" spans="1:6" ht="18.75" x14ac:dyDescent="0.25">
      <c r="A11" s="302" t="s">
        <v>110</v>
      </c>
      <c r="B11" s="102" t="s">
        <v>528</v>
      </c>
      <c r="C11" s="102" t="s">
        <v>631</v>
      </c>
      <c r="D11" s="102"/>
      <c r="E11" s="102" t="s">
        <v>630</v>
      </c>
    </row>
    <row r="12" spans="1:6" x14ac:dyDescent="0.25">
      <c r="A12" s="302"/>
      <c r="B12" s="101">
        <v>43009</v>
      </c>
      <c r="C12" s="161" t="s">
        <v>629</v>
      </c>
      <c r="D12" s="99"/>
      <c r="E12" s="163" t="s">
        <v>634</v>
      </c>
    </row>
    <row r="13" spans="1:6" ht="32.25" customHeight="1" x14ac:dyDescent="0.25">
      <c r="A13" s="302"/>
      <c r="B13" s="101">
        <v>43160</v>
      </c>
      <c r="C13" s="100" t="s">
        <v>646</v>
      </c>
      <c r="D13" s="112">
        <v>4</v>
      </c>
      <c r="E13" s="99" t="s">
        <v>720</v>
      </c>
      <c r="F13" s="303" t="s">
        <v>986</v>
      </c>
    </row>
    <row r="14" spans="1:6" ht="32.25" customHeight="1" x14ac:dyDescent="0.25">
      <c r="A14" s="114"/>
      <c r="B14" s="101">
        <v>43221</v>
      </c>
      <c r="C14" s="100" t="s">
        <v>731</v>
      </c>
      <c r="D14" s="112">
        <v>8</v>
      </c>
      <c r="E14" s="99" t="s">
        <v>703</v>
      </c>
      <c r="F14" s="304"/>
    </row>
    <row r="15" spans="1:6" ht="32.25" customHeight="1" x14ac:dyDescent="0.25">
      <c r="A15" s="129"/>
      <c r="B15" s="101">
        <v>43282</v>
      </c>
      <c r="C15" s="100" t="s">
        <v>911</v>
      </c>
      <c r="D15" s="112">
        <v>11</v>
      </c>
      <c r="E15" s="99" t="s">
        <v>912</v>
      </c>
      <c r="F15" s="304"/>
    </row>
    <row r="16" spans="1:6" ht="18.75" x14ac:dyDescent="0.25">
      <c r="A16" s="267"/>
      <c r="B16" s="101"/>
      <c r="C16" s="161" t="s">
        <v>629</v>
      </c>
      <c r="D16" s="99"/>
      <c r="E16" s="163" t="s">
        <v>884</v>
      </c>
    </row>
    <row r="17" spans="1:6" ht="23.25" x14ac:dyDescent="0.25">
      <c r="A17" s="267"/>
      <c r="B17" s="101">
        <v>43525</v>
      </c>
      <c r="C17" s="268" t="s">
        <v>1100</v>
      </c>
      <c r="D17" s="192"/>
      <c r="E17" s="164"/>
      <c r="F17" s="305" t="s">
        <v>1700</v>
      </c>
    </row>
    <row r="18" spans="1:6" ht="21" x14ac:dyDescent="0.25">
      <c r="A18" s="267"/>
      <c r="B18" s="101">
        <v>43617</v>
      </c>
      <c r="C18" s="268" t="s">
        <v>1699</v>
      </c>
      <c r="D18" s="170"/>
      <c r="E18" s="99"/>
      <c r="F18" s="304"/>
    </row>
    <row r="19" spans="1:6" ht="18.75" x14ac:dyDescent="0.25">
      <c r="A19" s="267"/>
      <c r="B19" s="101">
        <v>43739</v>
      </c>
      <c r="C19" s="161" t="s">
        <v>1698</v>
      </c>
      <c r="D19" s="99"/>
      <c r="E19" s="163" t="s">
        <v>1936</v>
      </c>
    </row>
    <row r="20" spans="1:6" x14ac:dyDescent="0.25">
      <c r="A20" s="97"/>
      <c r="B20" s="98"/>
      <c r="C20" s="97"/>
      <c r="D20" s="97"/>
      <c r="E20" s="97"/>
    </row>
    <row r="21" spans="1:6" ht="18.75" x14ac:dyDescent="0.25">
      <c r="A21" s="302" t="s">
        <v>43</v>
      </c>
      <c r="B21" s="102" t="s">
        <v>528</v>
      </c>
      <c r="C21" s="102" t="s">
        <v>631</v>
      </c>
      <c r="D21" s="102"/>
      <c r="E21" s="102" t="s">
        <v>630</v>
      </c>
    </row>
    <row r="22" spans="1:6" x14ac:dyDescent="0.25">
      <c r="A22" s="302"/>
      <c r="B22" s="101">
        <v>43009</v>
      </c>
      <c r="C22" s="161" t="s">
        <v>629</v>
      </c>
      <c r="D22" s="99"/>
      <c r="E22" s="163" t="s">
        <v>634</v>
      </c>
    </row>
    <row r="23" spans="1:6" ht="32.25" customHeight="1" x14ac:dyDescent="0.25">
      <c r="A23" s="302"/>
      <c r="B23" s="101">
        <v>43160</v>
      </c>
      <c r="C23" s="100" t="s">
        <v>645</v>
      </c>
      <c r="D23" s="112">
        <v>7</v>
      </c>
      <c r="E23" s="99" t="s">
        <v>721</v>
      </c>
      <c r="F23" s="303" t="s">
        <v>986</v>
      </c>
    </row>
    <row r="24" spans="1:6" ht="32.25" customHeight="1" x14ac:dyDescent="0.25">
      <c r="A24" s="114"/>
      <c r="B24" s="101">
        <v>43221</v>
      </c>
      <c r="C24" s="100" t="s">
        <v>731</v>
      </c>
      <c r="D24" s="112">
        <v>8</v>
      </c>
      <c r="E24" s="99" t="s">
        <v>703</v>
      </c>
      <c r="F24" s="304"/>
    </row>
    <row r="25" spans="1:6" ht="32.25" customHeight="1" x14ac:dyDescent="0.25">
      <c r="A25" s="129"/>
      <c r="B25" s="101">
        <v>43282</v>
      </c>
      <c r="C25" s="100" t="s">
        <v>773</v>
      </c>
      <c r="D25" s="112">
        <v>8</v>
      </c>
      <c r="E25" s="99" t="s">
        <v>973</v>
      </c>
      <c r="F25" s="304"/>
    </row>
    <row r="26" spans="1:6" ht="18.75" x14ac:dyDescent="0.25">
      <c r="A26" s="267"/>
      <c r="B26" s="101"/>
      <c r="C26" s="161" t="s">
        <v>629</v>
      </c>
      <c r="D26" s="99"/>
      <c r="E26" s="163" t="s">
        <v>884</v>
      </c>
    </row>
    <row r="27" spans="1:6" ht="23.25" x14ac:dyDescent="0.25">
      <c r="A27" s="267"/>
      <c r="B27" s="101">
        <v>43525</v>
      </c>
      <c r="C27" s="268" t="s">
        <v>1100</v>
      </c>
      <c r="D27" s="192"/>
      <c r="E27" s="164"/>
      <c r="F27" s="305" t="s">
        <v>1700</v>
      </c>
    </row>
    <row r="28" spans="1:6" ht="21" x14ac:dyDescent="0.25">
      <c r="A28" s="267"/>
      <c r="B28" s="101">
        <v>43617</v>
      </c>
      <c r="C28" s="268" t="s">
        <v>1699</v>
      </c>
      <c r="D28" s="170"/>
      <c r="E28" s="99"/>
      <c r="F28" s="304"/>
    </row>
    <row r="29" spans="1:6" ht="18.75" x14ac:dyDescent="0.25">
      <c r="A29" s="267"/>
      <c r="B29" s="101">
        <v>43739</v>
      </c>
      <c r="C29" s="161" t="s">
        <v>1698</v>
      </c>
      <c r="D29" s="99"/>
      <c r="E29" s="163" t="s">
        <v>1936</v>
      </c>
    </row>
    <row r="30" spans="1:6" x14ac:dyDescent="0.25">
      <c r="A30" s="97"/>
      <c r="B30" s="98"/>
      <c r="C30" s="97"/>
      <c r="D30" s="97"/>
      <c r="E30" s="97"/>
    </row>
    <row r="31" spans="1:6" ht="18.75" x14ac:dyDescent="0.25">
      <c r="A31" s="302" t="s">
        <v>96</v>
      </c>
      <c r="B31" s="102" t="s">
        <v>528</v>
      </c>
      <c r="C31" s="102" t="s">
        <v>631</v>
      </c>
      <c r="D31" s="102"/>
      <c r="E31" s="102" t="s">
        <v>630</v>
      </c>
    </row>
    <row r="32" spans="1:6" x14ac:dyDescent="0.25">
      <c r="A32" s="302"/>
      <c r="B32" s="101">
        <v>43009</v>
      </c>
      <c r="C32" s="161" t="s">
        <v>629</v>
      </c>
      <c r="D32" s="99"/>
      <c r="E32" s="163" t="s">
        <v>634</v>
      </c>
    </row>
    <row r="33" spans="1:6" ht="32.25" customHeight="1" x14ac:dyDescent="0.25">
      <c r="A33" s="302"/>
      <c r="B33" s="101">
        <v>43160</v>
      </c>
      <c r="C33" s="100" t="s">
        <v>645</v>
      </c>
      <c r="D33" s="100">
        <v>7</v>
      </c>
      <c r="E33" s="99" t="s">
        <v>721</v>
      </c>
      <c r="F33" s="303" t="s">
        <v>969</v>
      </c>
    </row>
    <row r="34" spans="1:6" ht="32.25" customHeight="1" x14ac:dyDescent="0.25">
      <c r="A34" s="113"/>
      <c r="B34" s="101">
        <v>43221</v>
      </c>
      <c r="C34" s="100" t="s">
        <v>724</v>
      </c>
      <c r="D34" s="112">
        <v>8</v>
      </c>
      <c r="E34" s="99" t="s">
        <v>703</v>
      </c>
      <c r="F34" s="304"/>
    </row>
    <row r="35" spans="1:6" ht="32.25" customHeight="1" x14ac:dyDescent="0.25">
      <c r="A35" s="130"/>
      <c r="B35" s="101">
        <v>43282</v>
      </c>
      <c r="C35" s="100" t="s">
        <v>563</v>
      </c>
      <c r="D35" s="112">
        <v>6</v>
      </c>
      <c r="E35" s="99" t="s">
        <v>913</v>
      </c>
      <c r="F35" s="304"/>
    </row>
    <row r="36" spans="1:6" ht="18.75" x14ac:dyDescent="0.25">
      <c r="A36" s="267"/>
      <c r="B36" s="101"/>
      <c r="C36" s="161" t="s">
        <v>629</v>
      </c>
      <c r="D36" s="99"/>
      <c r="E36" s="163" t="s">
        <v>884</v>
      </c>
    </row>
    <row r="37" spans="1:6" ht="23.25" x14ac:dyDescent="0.25">
      <c r="A37" s="267"/>
      <c r="B37" s="101">
        <v>43525</v>
      </c>
      <c r="C37" s="268" t="s">
        <v>1100</v>
      </c>
      <c r="D37" s="192"/>
      <c r="E37" s="164"/>
      <c r="F37" s="305" t="s">
        <v>1700</v>
      </c>
    </row>
    <row r="38" spans="1:6" ht="21" x14ac:dyDescent="0.25">
      <c r="A38" s="267"/>
      <c r="B38" s="101">
        <v>43617</v>
      </c>
      <c r="C38" s="268" t="s">
        <v>1699</v>
      </c>
      <c r="D38" s="170"/>
      <c r="E38" s="99"/>
      <c r="F38" s="304"/>
    </row>
    <row r="39" spans="1:6" ht="18.75" x14ac:dyDescent="0.25">
      <c r="A39" s="267"/>
      <c r="B39" s="101">
        <v>43739</v>
      </c>
      <c r="C39" s="161" t="s">
        <v>1698</v>
      </c>
      <c r="D39" s="99"/>
      <c r="E39" s="163" t="s">
        <v>1936</v>
      </c>
    </row>
    <row r="40" spans="1:6" x14ac:dyDescent="0.25">
      <c r="A40" s="97"/>
      <c r="B40" s="98"/>
      <c r="C40" s="97"/>
      <c r="D40" s="97"/>
      <c r="E40" s="97"/>
    </row>
    <row r="41" spans="1:6" ht="18.75" x14ac:dyDescent="0.25">
      <c r="A41" s="302" t="s">
        <v>59</v>
      </c>
      <c r="B41" s="102" t="s">
        <v>528</v>
      </c>
      <c r="C41" s="102" t="s">
        <v>631</v>
      </c>
      <c r="D41" s="102"/>
      <c r="E41" s="102" t="s">
        <v>630</v>
      </c>
    </row>
    <row r="42" spans="1:6" x14ac:dyDescent="0.25">
      <c r="A42" s="302"/>
      <c r="B42" s="101">
        <v>43009</v>
      </c>
      <c r="C42" s="161" t="s">
        <v>629</v>
      </c>
      <c r="D42" s="99"/>
      <c r="E42" s="163" t="s">
        <v>634</v>
      </c>
    </row>
    <row r="43" spans="1:6" ht="32.25" customHeight="1" x14ac:dyDescent="0.25">
      <c r="A43" s="302"/>
      <c r="B43" s="101">
        <v>43160</v>
      </c>
      <c r="C43" s="100" t="s">
        <v>668</v>
      </c>
      <c r="D43" s="100">
        <v>50</v>
      </c>
      <c r="E43" s="99" t="s">
        <v>908</v>
      </c>
      <c r="F43" s="167" t="s">
        <v>985</v>
      </c>
    </row>
    <row r="44" spans="1:6" ht="18.75" x14ac:dyDescent="0.25">
      <c r="A44" s="267"/>
      <c r="B44" s="101"/>
      <c r="C44" s="161" t="s">
        <v>629</v>
      </c>
      <c r="D44" s="99"/>
      <c r="E44" s="163" t="s">
        <v>884</v>
      </c>
    </row>
    <row r="45" spans="1:6" ht="23.25" x14ac:dyDescent="0.25">
      <c r="A45" s="267"/>
      <c r="B45" s="101">
        <v>43525</v>
      </c>
      <c r="C45" s="268" t="s">
        <v>1100</v>
      </c>
      <c r="D45" s="192"/>
      <c r="E45" s="164"/>
      <c r="F45" s="305" t="s">
        <v>1700</v>
      </c>
    </row>
    <row r="46" spans="1:6" ht="21" x14ac:dyDescent="0.25">
      <c r="A46" s="267"/>
      <c r="B46" s="101">
        <v>43617</v>
      </c>
      <c r="C46" s="268" t="s">
        <v>1699</v>
      </c>
      <c r="D46" s="170"/>
      <c r="E46" s="99"/>
      <c r="F46" s="304"/>
    </row>
    <row r="47" spans="1:6" ht="18.75" x14ac:dyDescent="0.25">
      <c r="A47" s="267"/>
      <c r="B47" s="101">
        <v>43739</v>
      </c>
      <c r="C47" s="161" t="s">
        <v>1698</v>
      </c>
      <c r="D47" s="99"/>
      <c r="E47" s="163" t="s">
        <v>1936</v>
      </c>
    </row>
    <row r="48" spans="1:6" x14ac:dyDescent="0.25">
      <c r="A48" s="97"/>
      <c r="B48" s="98"/>
      <c r="C48" s="97"/>
      <c r="D48" s="97"/>
      <c r="E48" s="97"/>
    </row>
    <row r="49" spans="1:6" ht="18.75" x14ac:dyDescent="0.25">
      <c r="A49" s="302" t="s">
        <v>164</v>
      </c>
      <c r="B49" s="102" t="s">
        <v>528</v>
      </c>
      <c r="C49" s="102" t="s">
        <v>631</v>
      </c>
      <c r="D49" s="102"/>
      <c r="E49" s="102" t="s">
        <v>630</v>
      </c>
    </row>
    <row r="50" spans="1:6" x14ac:dyDescent="0.25">
      <c r="A50" s="302"/>
      <c r="B50" s="101">
        <v>43009</v>
      </c>
      <c r="C50" s="161" t="s">
        <v>629</v>
      </c>
      <c r="D50" s="99"/>
      <c r="E50" s="163" t="s">
        <v>634</v>
      </c>
    </row>
    <row r="51" spans="1:6" ht="32.25" customHeight="1" x14ac:dyDescent="0.25">
      <c r="A51" s="302"/>
      <c r="B51" s="101">
        <v>43160</v>
      </c>
      <c r="C51" s="100" t="s">
        <v>669</v>
      </c>
      <c r="D51" s="112">
        <v>14</v>
      </c>
      <c r="E51" s="99" t="s">
        <v>974</v>
      </c>
      <c r="F51" s="305" t="s">
        <v>961</v>
      </c>
    </row>
    <row r="52" spans="1:6" ht="32.25" customHeight="1" x14ac:dyDescent="0.25">
      <c r="A52" s="129"/>
      <c r="B52" s="101">
        <v>43282</v>
      </c>
      <c r="C52" s="100" t="s">
        <v>774</v>
      </c>
      <c r="D52" s="112">
        <v>2</v>
      </c>
      <c r="E52" s="99" t="s">
        <v>907</v>
      </c>
      <c r="F52" s="305"/>
    </row>
    <row r="53" spans="1:6" ht="18.75" x14ac:dyDescent="0.25">
      <c r="A53" s="267"/>
      <c r="B53" s="101"/>
      <c r="C53" s="161" t="s">
        <v>629</v>
      </c>
      <c r="D53" s="99"/>
      <c r="E53" s="163" t="s">
        <v>884</v>
      </c>
    </row>
    <row r="54" spans="1:6" ht="23.25" x14ac:dyDescent="0.25">
      <c r="A54" s="267"/>
      <c r="B54" s="101">
        <v>43525</v>
      </c>
      <c r="C54" s="268" t="s">
        <v>1100</v>
      </c>
      <c r="D54" s="192"/>
      <c r="E54" s="164"/>
      <c r="F54" s="305" t="s">
        <v>1700</v>
      </c>
    </row>
    <row r="55" spans="1:6" ht="21" x14ac:dyDescent="0.25">
      <c r="A55" s="267"/>
      <c r="B55" s="101">
        <v>43617</v>
      </c>
      <c r="C55" s="268" t="s">
        <v>1699</v>
      </c>
      <c r="D55" s="170"/>
      <c r="E55" s="99"/>
      <c r="F55" s="304"/>
    </row>
    <row r="56" spans="1:6" ht="18.75" x14ac:dyDescent="0.25">
      <c r="A56" s="267"/>
      <c r="B56" s="101">
        <v>43739</v>
      </c>
      <c r="C56" s="161" t="s">
        <v>1698</v>
      </c>
      <c r="D56" s="99"/>
      <c r="E56" s="163" t="s">
        <v>1936</v>
      </c>
    </row>
    <row r="57" spans="1:6" x14ac:dyDescent="0.25">
      <c r="A57" s="97"/>
      <c r="B57" s="98"/>
      <c r="C57" s="97"/>
      <c r="D57" s="97"/>
      <c r="E57" s="97"/>
    </row>
    <row r="58" spans="1:6" ht="18.75" x14ac:dyDescent="0.25">
      <c r="A58" s="302" t="s">
        <v>280</v>
      </c>
      <c r="B58" s="102" t="s">
        <v>528</v>
      </c>
      <c r="C58" s="102" t="s">
        <v>631</v>
      </c>
      <c r="D58" s="102"/>
      <c r="E58" s="102" t="s">
        <v>630</v>
      </c>
    </row>
    <row r="59" spans="1:6" x14ac:dyDescent="0.25">
      <c r="A59" s="302"/>
      <c r="B59" s="101">
        <v>43009</v>
      </c>
      <c r="C59" s="161" t="s">
        <v>629</v>
      </c>
      <c r="D59" s="99"/>
      <c r="E59" s="163" t="s">
        <v>634</v>
      </c>
    </row>
    <row r="60" spans="1:6" ht="32.25" customHeight="1" x14ac:dyDescent="0.25">
      <c r="A60" s="302"/>
      <c r="B60" s="101">
        <v>43160</v>
      </c>
      <c r="C60" s="100" t="s">
        <v>669</v>
      </c>
      <c r="D60" s="112">
        <v>14</v>
      </c>
      <c r="E60" s="99" t="s">
        <v>975</v>
      </c>
      <c r="F60" s="305" t="s">
        <v>982</v>
      </c>
    </row>
    <row r="61" spans="1:6" ht="32.25" customHeight="1" x14ac:dyDescent="0.25">
      <c r="A61" s="129"/>
      <c r="B61" s="101">
        <v>43282</v>
      </c>
      <c r="C61" s="100" t="s">
        <v>197</v>
      </c>
      <c r="D61" s="112">
        <v>10</v>
      </c>
      <c r="E61" s="99" t="s">
        <v>906</v>
      </c>
      <c r="F61" s="305"/>
    </row>
    <row r="62" spans="1:6" ht="18.75" x14ac:dyDescent="0.25">
      <c r="A62" s="267"/>
      <c r="B62" s="101"/>
      <c r="C62" s="161" t="s">
        <v>629</v>
      </c>
      <c r="D62" s="99"/>
      <c r="E62" s="163" t="s">
        <v>884</v>
      </c>
    </row>
    <row r="63" spans="1:6" ht="23.25" x14ac:dyDescent="0.25">
      <c r="A63" s="267"/>
      <c r="B63" s="101">
        <v>43525</v>
      </c>
      <c r="C63" s="268" t="s">
        <v>1100</v>
      </c>
      <c r="D63" s="192"/>
      <c r="E63" s="164"/>
      <c r="F63" s="305" t="s">
        <v>1700</v>
      </c>
    </row>
    <row r="64" spans="1:6" ht="21" x14ac:dyDescent="0.25">
      <c r="A64" s="267"/>
      <c r="B64" s="101">
        <v>43617</v>
      </c>
      <c r="C64" s="268" t="s">
        <v>1699</v>
      </c>
      <c r="D64" s="170"/>
      <c r="E64" s="99"/>
      <c r="F64" s="304"/>
    </row>
    <row r="65" spans="1:6" ht="18.75" x14ac:dyDescent="0.25">
      <c r="A65" s="267"/>
      <c r="B65" s="101">
        <v>43739</v>
      </c>
      <c r="C65" s="161" t="s">
        <v>1698</v>
      </c>
      <c r="D65" s="99"/>
      <c r="E65" s="163" t="s">
        <v>1936</v>
      </c>
    </row>
    <row r="66" spans="1:6" x14ac:dyDescent="0.25">
      <c r="A66" s="97"/>
      <c r="B66" s="98"/>
      <c r="C66" s="97"/>
      <c r="D66" s="97"/>
      <c r="E66" s="97"/>
    </row>
    <row r="67" spans="1:6" ht="18.75" x14ac:dyDescent="0.25">
      <c r="A67" s="302" t="s">
        <v>599</v>
      </c>
      <c r="B67" s="102" t="s">
        <v>528</v>
      </c>
      <c r="C67" s="102" t="s">
        <v>631</v>
      </c>
      <c r="D67" s="102"/>
      <c r="E67" s="102" t="s">
        <v>630</v>
      </c>
    </row>
    <row r="68" spans="1:6" x14ac:dyDescent="0.25">
      <c r="A68" s="302"/>
      <c r="B68" s="101">
        <v>43009</v>
      </c>
      <c r="C68" s="161" t="s">
        <v>629</v>
      </c>
      <c r="D68" s="99"/>
      <c r="E68" s="163" t="s">
        <v>634</v>
      </c>
    </row>
    <row r="69" spans="1:6" ht="32.25" customHeight="1" x14ac:dyDescent="0.25">
      <c r="A69" s="302"/>
      <c r="B69" s="101">
        <v>43160</v>
      </c>
      <c r="C69" s="100" t="s">
        <v>669</v>
      </c>
      <c r="D69" s="112">
        <v>14</v>
      </c>
      <c r="E69" s="99" t="s">
        <v>975</v>
      </c>
      <c r="F69" s="305" t="s">
        <v>982</v>
      </c>
    </row>
    <row r="70" spans="1:6" ht="32.25" customHeight="1" x14ac:dyDescent="0.25">
      <c r="A70" s="129"/>
      <c r="B70" s="101">
        <v>43282</v>
      </c>
      <c r="C70" s="100" t="s">
        <v>815</v>
      </c>
      <c r="D70" s="112">
        <v>9</v>
      </c>
      <c r="E70" s="99" t="s">
        <v>840</v>
      </c>
      <c r="F70" s="305"/>
    </row>
    <row r="71" spans="1:6" ht="18.75" x14ac:dyDescent="0.25">
      <c r="A71" s="267"/>
      <c r="B71" s="101"/>
      <c r="C71" s="161" t="s">
        <v>629</v>
      </c>
      <c r="D71" s="99"/>
      <c r="E71" s="163" t="s">
        <v>884</v>
      </c>
    </row>
    <row r="72" spans="1:6" ht="23.25" x14ac:dyDescent="0.25">
      <c r="A72" s="267"/>
      <c r="B72" s="101">
        <v>43525</v>
      </c>
      <c r="C72" s="268" t="s">
        <v>1100</v>
      </c>
      <c r="D72" s="192"/>
      <c r="E72" s="164"/>
      <c r="F72" s="305" t="s">
        <v>1700</v>
      </c>
    </row>
    <row r="73" spans="1:6" ht="21" x14ac:dyDescent="0.25">
      <c r="A73" s="267"/>
      <c r="B73" s="101">
        <v>43617</v>
      </c>
      <c r="C73" s="268" t="s">
        <v>1699</v>
      </c>
      <c r="D73" s="170"/>
      <c r="E73" s="99"/>
      <c r="F73" s="304"/>
    </row>
    <row r="74" spans="1:6" ht="18.75" x14ac:dyDescent="0.25">
      <c r="A74" s="267"/>
      <c r="B74" s="101">
        <v>43739</v>
      </c>
      <c r="C74" s="161" t="s">
        <v>1698</v>
      </c>
      <c r="D74" s="99"/>
      <c r="E74" s="163" t="s">
        <v>1936</v>
      </c>
    </row>
    <row r="75" spans="1:6" x14ac:dyDescent="0.25">
      <c r="A75" s="97"/>
      <c r="B75" s="98"/>
      <c r="C75" s="97"/>
      <c r="D75" s="97"/>
      <c r="E75" s="97"/>
    </row>
    <row r="76" spans="1:6" ht="18.75" x14ac:dyDescent="0.25">
      <c r="A76" s="302" t="s">
        <v>600</v>
      </c>
      <c r="B76" s="102" t="s">
        <v>528</v>
      </c>
      <c r="C76" s="102" t="s">
        <v>631</v>
      </c>
      <c r="D76" s="102"/>
      <c r="E76" s="102" t="s">
        <v>630</v>
      </c>
    </row>
    <row r="77" spans="1:6" x14ac:dyDescent="0.25">
      <c r="A77" s="302"/>
      <c r="B77" s="101">
        <v>43009</v>
      </c>
      <c r="C77" s="161" t="s">
        <v>629</v>
      </c>
      <c r="D77" s="99"/>
      <c r="E77" s="163" t="s">
        <v>634</v>
      </c>
    </row>
    <row r="78" spans="1:6" ht="32.25" customHeight="1" x14ac:dyDescent="0.25">
      <c r="A78" s="302"/>
      <c r="B78" s="101">
        <v>43160</v>
      </c>
      <c r="C78" s="100" t="s">
        <v>669</v>
      </c>
      <c r="D78" s="112">
        <v>14</v>
      </c>
      <c r="E78" s="99" t="s">
        <v>975</v>
      </c>
      <c r="F78" s="305" t="s">
        <v>969</v>
      </c>
    </row>
    <row r="79" spans="1:6" ht="32.25" customHeight="1" x14ac:dyDescent="0.25">
      <c r="A79" s="129"/>
      <c r="B79" s="101">
        <v>43282</v>
      </c>
      <c r="C79" s="100" t="s">
        <v>816</v>
      </c>
      <c r="D79" s="112">
        <v>7</v>
      </c>
      <c r="E79" s="99" t="s">
        <v>839</v>
      </c>
      <c r="F79" s="305"/>
    </row>
    <row r="80" spans="1:6" ht="18.75" x14ac:dyDescent="0.25">
      <c r="A80" s="267"/>
      <c r="B80" s="101"/>
      <c r="C80" s="161" t="s">
        <v>629</v>
      </c>
      <c r="D80" s="99"/>
      <c r="E80" s="163" t="s">
        <v>884</v>
      </c>
    </row>
    <row r="81" spans="1:6" ht="23.25" x14ac:dyDescent="0.25">
      <c r="A81" s="267"/>
      <c r="B81" s="101">
        <v>43525</v>
      </c>
      <c r="C81" s="268" t="s">
        <v>1100</v>
      </c>
      <c r="D81" s="192"/>
      <c r="E81" s="164"/>
      <c r="F81" s="305" t="s">
        <v>1700</v>
      </c>
    </row>
    <row r="82" spans="1:6" ht="21" x14ac:dyDescent="0.25">
      <c r="A82" s="267"/>
      <c r="B82" s="101">
        <v>43617</v>
      </c>
      <c r="C82" s="268" t="s">
        <v>1699</v>
      </c>
      <c r="D82" s="170"/>
      <c r="E82" s="99"/>
      <c r="F82" s="304"/>
    </row>
    <row r="83" spans="1:6" ht="18.75" x14ac:dyDescent="0.25">
      <c r="A83" s="267"/>
      <c r="B83" s="101">
        <v>43739</v>
      </c>
      <c r="C83" s="161" t="s">
        <v>1698</v>
      </c>
      <c r="D83" s="99"/>
      <c r="E83" s="163" t="s">
        <v>1936</v>
      </c>
    </row>
    <row r="84" spans="1:6" x14ac:dyDescent="0.25">
      <c r="A84" s="97"/>
      <c r="B84" s="98"/>
      <c r="C84" s="97"/>
      <c r="D84" s="97"/>
      <c r="E84" s="97"/>
    </row>
  </sheetData>
  <mergeCells count="26">
    <mergeCell ref="F81:F82"/>
    <mergeCell ref="F78:F79"/>
    <mergeCell ref="F33:F35"/>
    <mergeCell ref="F23:F25"/>
    <mergeCell ref="F13:F15"/>
    <mergeCell ref="F72:F73"/>
    <mergeCell ref="F3:F5"/>
    <mergeCell ref="F51:F52"/>
    <mergeCell ref="F60:F61"/>
    <mergeCell ref="F69:F70"/>
    <mergeCell ref="F7:F8"/>
    <mergeCell ref="F17:F18"/>
    <mergeCell ref="F27:F28"/>
    <mergeCell ref="F37:F38"/>
    <mergeCell ref="F45:F46"/>
    <mergeCell ref="F54:F55"/>
    <mergeCell ref="F63:F64"/>
    <mergeCell ref="A76:A78"/>
    <mergeCell ref="A1:A3"/>
    <mergeCell ref="A11:A13"/>
    <mergeCell ref="A21:A23"/>
    <mergeCell ref="A31:A33"/>
    <mergeCell ref="A41:A43"/>
    <mergeCell ref="A49:A51"/>
    <mergeCell ref="A58:A60"/>
    <mergeCell ref="A67:A69"/>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1"/>
  <sheetViews>
    <sheetView zoomScale="85" zoomScaleNormal="85" workbookViewId="0">
      <selection activeCell="E8" sqref="E8"/>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9.5703125" customWidth="1"/>
    <col min="5" max="5" width="161" bestFit="1" customWidth="1"/>
    <col min="6" max="6" width="20.57031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43221</v>
      </c>
      <c r="C3" s="100" t="s">
        <v>716</v>
      </c>
      <c r="D3" s="112">
        <v>8</v>
      </c>
      <c r="E3" s="99" t="s">
        <v>703</v>
      </c>
      <c r="F3" s="305" t="s">
        <v>987</v>
      </c>
    </row>
    <row r="4" spans="1:6" ht="32.25" customHeight="1" x14ac:dyDescent="0.25">
      <c r="A4" s="127"/>
      <c r="B4" s="101">
        <v>43282</v>
      </c>
      <c r="C4" s="100" t="s">
        <v>757</v>
      </c>
      <c r="D4" s="112">
        <v>6</v>
      </c>
      <c r="E4" s="99" t="s">
        <v>914</v>
      </c>
      <c r="F4" s="305"/>
    </row>
    <row r="5" spans="1:6" ht="18.75" x14ac:dyDescent="0.25">
      <c r="A5" s="267"/>
      <c r="B5" s="101"/>
      <c r="C5" s="161" t="s">
        <v>629</v>
      </c>
      <c r="D5" s="99"/>
      <c r="E5" s="163" t="s">
        <v>884</v>
      </c>
    </row>
    <row r="6" spans="1:6" ht="23.25" x14ac:dyDescent="0.25">
      <c r="A6" s="267"/>
      <c r="B6" s="101">
        <v>43525</v>
      </c>
      <c r="C6" s="268" t="s">
        <v>1100</v>
      </c>
      <c r="D6" s="192"/>
      <c r="E6" s="164"/>
      <c r="F6" s="305" t="s">
        <v>1700</v>
      </c>
    </row>
    <row r="7" spans="1:6" ht="21" x14ac:dyDescent="0.25">
      <c r="A7" s="267"/>
      <c r="B7" s="101">
        <v>43617</v>
      </c>
      <c r="C7" s="268" t="s">
        <v>1699</v>
      </c>
      <c r="D7" s="170"/>
      <c r="E7" s="99"/>
      <c r="F7" s="304"/>
    </row>
    <row r="8" spans="1:6" ht="18.75" x14ac:dyDescent="0.25">
      <c r="A8" s="267"/>
      <c r="B8" s="101">
        <v>43739</v>
      </c>
      <c r="C8" s="161" t="s">
        <v>1698</v>
      </c>
      <c r="D8" s="99"/>
      <c r="E8" s="163" t="s">
        <v>1936</v>
      </c>
    </row>
    <row r="9" spans="1:6" x14ac:dyDescent="0.25">
      <c r="A9" s="97"/>
      <c r="B9" s="98"/>
      <c r="C9" s="97"/>
      <c r="D9" s="97"/>
      <c r="E9" s="97"/>
    </row>
    <row r="10" spans="1:6" ht="18.75" x14ac:dyDescent="0.25">
      <c r="A10" s="302" t="s">
        <v>110</v>
      </c>
      <c r="B10" s="102" t="s">
        <v>528</v>
      </c>
      <c r="C10" s="102" t="s">
        <v>631</v>
      </c>
      <c r="D10" s="102"/>
      <c r="E10" s="102" t="s">
        <v>630</v>
      </c>
    </row>
    <row r="11" spans="1:6" x14ac:dyDescent="0.25">
      <c r="A11" s="302"/>
      <c r="B11" s="101">
        <v>43009</v>
      </c>
      <c r="C11" s="161" t="s">
        <v>629</v>
      </c>
      <c r="D11" s="99"/>
      <c r="E11" s="163" t="s">
        <v>634</v>
      </c>
    </row>
    <row r="12" spans="1:6" ht="32.25" customHeight="1" x14ac:dyDescent="0.25">
      <c r="A12" s="302"/>
      <c r="B12" s="101">
        <v>43221</v>
      </c>
      <c r="C12" s="100" t="s">
        <v>715</v>
      </c>
      <c r="D12" s="112">
        <v>8</v>
      </c>
      <c r="E12" s="99" t="s">
        <v>703</v>
      </c>
      <c r="F12" s="305" t="s">
        <v>987</v>
      </c>
    </row>
    <row r="13" spans="1:6" ht="32.25" customHeight="1" x14ac:dyDescent="0.25">
      <c r="A13" s="127"/>
      <c r="B13" s="101">
        <v>43282</v>
      </c>
      <c r="C13" s="100" t="s">
        <v>757</v>
      </c>
      <c r="D13" s="112">
        <v>6</v>
      </c>
      <c r="E13" s="99" t="s">
        <v>915</v>
      </c>
      <c r="F13" s="305"/>
    </row>
    <row r="14" spans="1:6" ht="18.75" x14ac:dyDescent="0.25">
      <c r="A14" s="267"/>
      <c r="B14" s="101"/>
      <c r="C14" s="161" t="s">
        <v>629</v>
      </c>
      <c r="D14" s="99"/>
      <c r="E14" s="163" t="s">
        <v>884</v>
      </c>
    </row>
    <row r="15" spans="1:6" ht="23.25" x14ac:dyDescent="0.25">
      <c r="A15" s="267"/>
      <c r="B15" s="101">
        <v>43525</v>
      </c>
      <c r="C15" s="268" t="s">
        <v>1100</v>
      </c>
      <c r="D15" s="192"/>
      <c r="E15" s="164"/>
      <c r="F15" s="305" t="s">
        <v>1700</v>
      </c>
    </row>
    <row r="16" spans="1:6" ht="21" x14ac:dyDescent="0.25">
      <c r="A16" s="267"/>
      <c r="B16" s="101">
        <v>43617</v>
      </c>
      <c r="C16" s="268" t="s">
        <v>1699</v>
      </c>
      <c r="D16" s="170"/>
      <c r="E16" s="99"/>
      <c r="F16" s="304"/>
    </row>
    <row r="17" spans="1:6" ht="18.75" x14ac:dyDescent="0.25">
      <c r="A17" s="267"/>
      <c r="B17" s="101">
        <v>43739</v>
      </c>
      <c r="C17" s="161" t="s">
        <v>1698</v>
      </c>
      <c r="D17" s="99"/>
      <c r="E17" s="163" t="s">
        <v>1936</v>
      </c>
    </row>
    <row r="18" spans="1:6" x14ac:dyDescent="0.25">
      <c r="A18" s="97"/>
      <c r="B18" s="98"/>
      <c r="C18" s="97"/>
      <c r="D18" s="97"/>
      <c r="E18" s="97"/>
    </row>
    <row r="19" spans="1:6" ht="18.75" x14ac:dyDescent="0.25">
      <c r="A19" s="302" t="s">
        <v>43</v>
      </c>
      <c r="B19" s="102" t="s">
        <v>528</v>
      </c>
      <c r="C19" s="102" t="s">
        <v>631</v>
      </c>
      <c r="D19" s="102"/>
      <c r="E19" s="102" t="s">
        <v>630</v>
      </c>
    </row>
    <row r="20" spans="1:6" x14ac:dyDescent="0.25">
      <c r="A20" s="302"/>
      <c r="B20" s="101">
        <v>43009</v>
      </c>
      <c r="C20" s="161" t="s">
        <v>629</v>
      </c>
      <c r="D20" s="99"/>
      <c r="E20" s="163" t="s">
        <v>634</v>
      </c>
    </row>
    <row r="21" spans="1:6" ht="32.25" customHeight="1" x14ac:dyDescent="0.25">
      <c r="A21" s="302"/>
      <c r="B21" s="101">
        <v>43191</v>
      </c>
      <c r="C21" s="100" t="s">
        <v>715</v>
      </c>
      <c r="D21" s="112">
        <v>8</v>
      </c>
      <c r="E21" s="99" t="s">
        <v>703</v>
      </c>
      <c r="F21" s="305" t="s">
        <v>957</v>
      </c>
    </row>
    <row r="22" spans="1:6" ht="32.25" customHeight="1" x14ac:dyDescent="0.25">
      <c r="A22" s="127"/>
      <c r="B22" s="101">
        <v>43282</v>
      </c>
      <c r="C22" s="100" t="s">
        <v>758</v>
      </c>
      <c r="D22" s="112">
        <v>4</v>
      </c>
      <c r="E22" s="99" t="s">
        <v>915</v>
      </c>
      <c r="F22" s="305"/>
    </row>
    <row r="23" spans="1:6" ht="18.75" x14ac:dyDescent="0.25">
      <c r="A23" s="267"/>
      <c r="B23" s="101"/>
      <c r="C23" s="161" t="s">
        <v>629</v>
      </c>
      <c r="D23" s="99"/>
      <c r="E23" s="163" t="s">
        <v>884</v>
      </c>
    </row>
    <row r="24" spans="1:6" ht="23.25" x14ac:dyDescent="0.25">
      <c r="A24" s="267"/>
      <c r="B24" s="101">
        <v>43525</v>
      </c>
      <c r="C24" s="268" t="s">
        <v>1100</v>
      </c>
      <c r="D24" s="192"/>
      <c r="E24" s="164"/>
      <c r="F24" s="305" t="s">
        <v>1700</v>
      </c>
    </row>
    <row r="25" spans="1:6" ht="21" x14ac:dyDescent="0.25">
      <c r="A25" s="267"/>
      <c r="B25" s="101">
        <v>43617</v>
      </c>
      <c r="C25" s="268" t="s">
        <v>1699</v>
      </c>
      <c r="D25" s="170"/>
      <c r="E25" s="99"/>
      <c r="F25" s="304"/>
    </row>
    <row r="26" spans="1:6" ht="18.75" x14ac:dyDescent="0.25">
      <c r="A26" s="267"/>
      <c r="B26" s="101">
        <v>43739</v>
      </c>
      <c r="C26" s="161" t="s">
        <v>1698</v>
      </c>
      <c r="D26" s="99"/>
      <c r="E26" s="163" t="s">
        <v>1936</v>
      </c>
    </row>
    <row r="27" spans="1:6" x14ac:dyDescent="0.25">
      <c r="A27" s="97"/>
      <c r="B27" s="98"/>
      <c r="C27" s="97"/>
      <c r="D27" s="97"/>
      <c r="E27" s="97"/>
    </row>
    <row r="28" spans="1:6" ht="18.75" x14ac:dyDescent="0.25">
      <c r="A28" s="302" t="s">
        <v>96</v>
      </c>
      <c r="B28" s="102" t="s">
        <v>528</v>
      </c>
      <c r="C28" s="102" t="s">
        <v>631</v>
      </c>
      <c r="D28" s="102"/>
      <c r="E28" s="102" t="s">
        <v>630</v>
      </c>
    </row>
    <row r="29" spans="1:6" x14ac:dyDescent="0.25">
      <c r="A29" s="302"/>
      <c r="B29" s="101">
        <v>43009</v>
      </c>
      <c r="C29" s="161" t="s">
        <v>629</v>
      </c>
      <c r="D29" s="99"/>
      <c r="E29" s="163" t="s">
        <v>634</v>
      </c>
    </row>
    <row r="30" spans="1:6" ht="32.25" customHeight="1" x14ac:dyDescent="0.25">
      <c r="A30" s="302"/>
      <c r="B30" s="101">
        <v>43191</v>
      </c>
      <c r="C30" s="100" t="s">
        <v>702</v>
      </c>
      <c r="D30" s="112">
        <v>8</v>
      </c>
      <c r="E30" s="99" t="s">
        <v>703</v>
      </c>
      <c r="F30" s="305" t="s">
        <v>957</v>
      </c>
    </row>
    <row r="31" spans="1:6" ht="32.25" customHeight="1" x14ac:dyDescent="0.25">
      <c r="A31" s="127"/>
      <c r="B31" s="101">
        <v>43282</v>
      </c>
      <c r="C31" s="100" t="s">
        <v>759</v>
      </c>
      <c r="D31" s="112">
        <v>4</v>
      </c>
      <c r="E31" s="99" t="s">
        <v>915</v>
      </c>
      <c r="F31" s="305"/>
    </row>
    <row r="32" spans="1:6" ht="18.75" x14ac:dyDescent="0.25">
      <c r="A32" s="267"/>
      <c r="B32" s="101"/>
      <c r="C32" s="161" t="s">
        <v>629</v>
      </c>
      <c r="D32" s="99"/>
      <c r="E32" s="163" t="s">
        <v>884</v>
      </c>
    </row>
    <row r="33" spans="1:6" ht="23.25" x14ac:dyDescent="0.25">
      <c r="A33" s="267"/>
      <c r="B33" s="101">
        <v>43525</v>
      </c>
      <c r="C33" s="268" t="s">
        <v>1100</v>
      </c>
      <c r="D33" s="192"/>
      <c r="E33" s="164"/>
      <c r="F33" s="305" t="s">
        <v>1700</v>
      </c>
    </row>
    <row r="34" spans="1:6" ht="21" x14ac:dyDescent="0.25">
      <c r="A34" s="267"/>
      <c r="B34" s="101">
        <v>43617</v>
      </c>
      <c r="C34" s="268" t="s">
        <v>1699</v>
      </c>
      <c r="D34" s="170"/>
      <c r="E34" s="99"/>
      <c r="F34" s="304"/>
    </row>
    <row r="35" spans="1:6" ht="18.75" x14ac:dyDescent="0.25">
      <c r="A35" s="267"/>
      <c r="B35" s="101">
        <v>43739</v>
      </c>
      <c r="C35" s="161" t="s">
        <v>1698</v>
      </c>
      <c r="D35" s="99"/>
      <c r="E35" s="163" t="s">
        <v>1936</v>
      </c>
    </row>
    <row r="36" spans="1:6" x14ac:dyDescent="0.25">
      <c r="A36" s="97"/>
      <c r="B36" s="98"/>
      <c r="C36" s="97"/>
      <c r="D36" s="97"/>
      <c r="E36" s="97"/>
    </row>
    <row r="37" spans="1:6" ht="18.75" x14ac:dyDescent="0.25">
      <c r="A37" s="302" t="s">
        <v>59</v>
      </c>
      <c r="B37" s="102" t="s">
        <v>528</v>
      </c>
      <c r="C37" s="102" t="s">
        <v>631</v>
      </c>
      <c r="D37" s="102"/>
      <c r="E37" s="102" t="s">
        <v>630</v>
      </c>
    </row>
    <row r="38" spans="1:6" x14ac:dyDescent="0.25">
      <c r="A38" s="302"/>
      <c r="B38" s="101">
        <v>43009</v>
      </c>
      <c r="C38" s="161" t="s">
        <v>629</v>
      </c>
      <c r="D38" s="99"/>
      <c r="E38" s="163" t="s">
        <v>634</v>
      </c>
    </row>
    <row r="39" spans="1:6" ht="32.25" customHeight="1" x14ac:dyDescent="0.25">
      <c r="A39" s="302"/>
      <c r="B39" s="101">
        <v>43160</v>
      </c>
      <c r="C39" s="100" t="s">
        <v>675</v>
      </c>
      <c r="D39" s="112">
        <v>8</v>
      </c>
      <c r="E39" s="99" t="s">
        <v>976</v>
      </c>
      <c r="F39" s="305" t="s">
        <v>988</v>
      </c>
    </row>
    <row r="40" spans="1:6" ht="32.25" customHeight="1" x14ac:dyDescent="0.25">
      <c r="A40" s="128"/>
      <c r="B40" s="101">
        <v>43282</v>
      </c>
      <c r="C40" s="100" t="s">
        <v>531</v>
      </c>
      <c r="D40" s="112">
        <v>11</v>
      </c>
      <c r="E40" s="99" t="s">
        <v>977</v>
      </c>
      <c r="F40" s="305"/>
    </row>
    <row r="41" spans="1:6" ht="18.75" x14ac:dyDescent="0.25">
      <c r="A41" s="267"/>
      <c r="B41" s="101"/>
      <c r="C41" s="161" t="s">
        <v>629</v>
      </c>
      <c r="D41" s="99"/>
      <c r="E41" s="163" t="s">
        <v>884</v>
      </c>
    </row>
    <row r="42" spans="1:6" ht="23.25" x14ac:dyDescent="0.25">
      <c r="A42" s="267"/>
      <c r="B42" s="101">
        <v>43525</v>
      </c>
      <c r="C42" s="268" t="s">
        <v>1100</v>
      </c>
      <c r="D42" s="192"/>
      <c r="E42" s="164"/>
      <c r="F42" s="305" t="s">
        <v>1700</v>
      </c>
    </row>
    <row r="43" spans="1:6" ht="21" x14ac:dyDescent="0.25">
      <c r="A43" s="267"/>
      <c r="B43" s="101">
        <v>43617</v>
      </c>
      <c r="C43" s="268" t="s">
        <v>1699</v>
      </c>
      <c r="D43" s="170"/>
      <c r="E43" s="99"/>
      <c r="F43" s="304"/>
    </row>
    <row r="44" spans="1:6" ht="18.75" x14ac:dyDescent="0.25">
      <c r="A44" s="267"/>
      <c r="B44" s="101">
        <v>43739</v>
      </c>
      <c r="C44" s="161" t="s">
        <v>1698</v>
      </c>
      <c r="D44" s="99"/>
      <c r="E44" s="163" t="s">
        <v>1936</v>
      </c>
    </row>
    <row r="45" spans="1:6" x14ac:dyDescent="0.25">
      <c r="A45" s="97"/>
      <c r="B45" s="98"/>
      <c r="C45" s="97"/>
      <c r="D45" s="97"/>
      <c r="E45" s="97"/>
    </row>
    <row r="46" spans="1:6" ht="18.75" x14ac:dyDescent="0.25">
      <c r="A46" s="302" t="s">
        <v>164</v>
      </c>
      <c r="B46" s="102" t="s">
        <v>528</v>
      </c>
      <c r="C46" s="102" t="s">
        <v>631</v>
      </c>
      <c r="D46" s="102"/>
      <c r="E46" s="102" t="s">
        <v>630</v>
      </c>
    </row>
    <row r="47" spans="1:6" x14ac:dyDescent="0.25">
      <c r="A47" s="302"/>
      <c r="B47" s="101">
        <v>43009</v>
      </c>
      <c r="C47" s="161" t="s">
        <v>629</v>
      </c>
      <c r="D47" s="99"/>
      <c r="E47" s="163" t="s">
        <v>634</v>
      </c>
    </row>
    <row r="48" spans="1:6" ht="32.25" customHeight="1" x14ac:dyDescent="0.25">
      <c r="A48" s="302"/>
      <c r="B48" s="101">
        <v>43160</v>
      </c>
      <c r="C48" s="100" t="s">
        <v>675</v>
      </c>
      <c r="D48" s="112">
        <v>8</v>
      </c>
      <c r="E48" s="99" t="s">
        <v>976</v>
      </c>
      <c r="F48" s="305" t="s">
        <v>988</v>
      </c>
    </row>
    <row r="49" spans="1:6" ht="32.25" customHeight="1" x14ac:dyDescent="0.25">
      <c r="A49" s="128"/>
      <c r="B49" s="101">
        <v>43282</v>
      </c>
      <c r="C49" s="100" t="s">
        <v>531</v>
      </c>
      <c r="D49" s="112">
        <v>11</v>
      </c>
      <c r="E49" s="99" t="s">
        <v>978</v>
      </c>
      <c r="F49" s="305"/>
    </row>
    <row r="50" spans="1:6" ht="18.75" x14ac:dyDescent="0.25">
      <c r="A50" s="267"/>
      <c r="B50" s="101"/>
      <c r="C50" s="161" t="s">
        <v>629</v>
      </c>
      <c r="D50" s="99"/>
      <c r="E50" s="163" t="s">
        <v>884</v>
      </c>
    </row>
    <row r="51" spans="1:6" ht="23.25" x14ac:dyDescent="0.25">
      <c r="A51" s="267"/>
      <c r="B51" s="101">
        <v>43525</v>
      </c>
      <c r="C51" s="268" t="s">
        <v>1100</v>
      </c>
      <c r="D51" s="192"/>
      <c r="E51" s="164"/>
      <c r="F51" s="305" t="s">
        <v>1700</v>
      </c>
    </row>
    <row r="52" spans="1:6" ht="21" x14ac:dyDescent="0.25">
      <c r="A52" s="267"/>
      <c r="B52" s="101">
        <v>43617</v>
      </c>
      <c r="C52" s="268" t="s">
        <v>1699</v>
      </c>
      <c r="D52" s="170"/>
      <c r="E52" s="99"/>
      <c r="F52" s="304"/>
    </row>
    <row r="53" spans="1:6" ht="18.75" x14ac:dyDescent="0.25">
      <c r="A53" s="267"/>
      <c r="B53" s="101">
        <v>43739</v>
      </c>
      <c r="C53" s="161" t="s">
        <v>1698</v>
      </c>
      <c r="D53" s="99"/>
      <c r="E53" s="163" t="s">
        <v>1936</v>
      </c>
    </row>
    <row r="54" spans="1:6" x14ac:dyDescent="0.25">
      <c r="A54" s="97"/>
      <c r="B54" s="98"/>
      <c r="C54" s="97"/>
      <c r="D54" s="97"/>
      <c r="E54" s="97"/>
    </row>
    <row r="55" spans="1:6" ht="18.75" x14ac:dyDescent="0.25">
      <c r="A55" s="302" t="s">
        <v>280</v>
      </c>
      <c r="B55" s="102" t="s">
        <v>528</v>
      </c>
      <c r="C55" s="102" t="s">
        <v>631</v>
      </c>
      <c r="D55" s="102"/>
      <c r="E55" s="102" t="s">
        <v>630</v>
      </c>
    </row>
    <row r="56" spans="1:6" x14ac:dyDescent="0.25">
      <c r="A56" s="302"/>
      <c r="B56" s="101">
        <v>43009</v>
      </c>
      <c r="C56" s="161" t="s">
        <v>629</v>
      </c>
      <c r="D56" s="99"/>
      <c r="E56" s="163" t="s">
        <v>634</v>
      </c>
    </row>
    <row r="57" spans="1:6" ht="32.25" customHeight="1" x14ac:dyDescent="0.25">
      <c r="A57" s="302"/>
      <c r="B57" s="101">
        <v>43160</v>
      </c>
      <c r="C57" s="100" t="s">
        <v>676</v>
      </c>
      <c r="D57" s="112">
        <v>14</v>
      </c>
      <c r="E57" s="99" t="s">
        <v>979</v>
      </c>
      <c r="F57" s="305" t="s">
        <v>961</v>
      </c>
    </row>
    <row r="58" spans="1:6" ht="32.25" customHeight="1" x14ac:dyDescent="0.25">
      <c r="A58" s="134"/>
      <c r="B58" s="101">
        <v>43313</v>
      </c>
      <c r="C58" s="100" t="s">
        <v>826</v>
      </c>
      <c r="D58" s="112">
        <v>2</v>
      </c>
      <c r="E58" s="99" t="s">
        <v>929</v>
      </c>
      <c r="F58" s="305"/>
    </row>
    <row r="59" spans="1:6" ht="18.75" x14ac:dyDescent="0.25">
      <c r="A59" s="267"/>
      <c r="B59" s="101"/>
      <c r="C59" s="161" t="s">
        <v>629</v>
      </c>
      <c r="D59" s="99"/>
      <c r="E59" s="163" t="s">
        <v>884</v>
      </c>
    </row>
    <row r="60" spans="1:6" ht="23.25" x14ac:dyDescent="0.25">
      <c r="A60" s="267"/>
      <c r="B60" s="101">
        <v>43525</v>
      </c>
      <c r="C60" s="268" t="s">
        <v>1100</v>
      </c>
      <c r="D60" s="192"/>
      <c r="E60" s="164"/>
      <c r="F60" s="305" t="s">
        <v>1700</v>
      </c>
    </row>
    <row r="61" spans="1:6" ht="21" x14ac:dyDescent="0.25">
      <c r="A61" s="267"/>
      <c r="B61" s="101">
        <v>43617</v>
      </c>
      <c r="C61" s="268" t="s">
        <v>1699</v>
      </c>
      <c r="D61" s="170"/>
      <c r="E61" s="99"/>
      <c r="F61" s="304"/>
    </row>
    <row r="62" spans="1:6" ht="18.75" x14ac:dyDescent="0.25">
      <c r="A62" s="267"/>
      <c r="B62" s="101">
        <v>43739</v>
      </c>
      <c r="C62" s="161" t="s">
        <v>1698</v>
      </c>
      <c r="D62" s="99"/>
      <c r="E62" s="163" t="s">
        <v>1936</v>
      </c>
    </row>
    <row r="63" spans="1:6" x14ac:dyDescent="0.25">
      <c r="A63" s="97"/>
      <c r="B63" s="98"/>
      <c r="C63" s="97"/>
      <c r="D63" s="97"/>
      <c r="E63" s="97"/>
    </row>
    <row r="64" spans="1:6" ht="18.75" x14ac:dyDescent="0.25">
      <c r="A64" s="302" t="s">
        <v>599</v>
      </c>
      <c r="B64" s="102" t="s">
        <v>528</v>
      </c>
      <c r="C64" s="102" t="s">
        <v>631</v>
      </c>
      <c r="D64" s="102"/>
      <c r="E64" s="102" t="s">
        <v>630</v>
      </c>
    </row>
    <row r="65" spans="1:6" x14ac:dyDescent="0.25">
      <c r="A65" s="302"/>
      <c r="B65" s="101">
        <v>43009</v>
      </c>
      <c r="C65" s="161" t="s">
        <v>629</v>
      </c>
      <c r="D65" s="99"/>
      <c r="E65" s="163" t="s">
        <v>634</v>
      </c>
    </row>
    <row r="66" spans="1:6" ht="32.25" customHeight="1" x14ac:dyDescent="0.25">
      <c r="A66" s="302"/>
      <c r="B66" s="101">
        <v>43160</v>
      </c>
      <c r="C66" s="100" t="s">
        <v>677</v>
      </c>
      <c r="D66" s="112">
        <v>14</v>
      </c>
      <c r="E66" s="99" t="s">
        <v>980</v>
      </c>
      <c r="F66" s="305" t="s">
        <v>961</v>
      </c>
    </row>
    <row r="67" spans="1:6" ht="32.25" customHeight="1" x14ac:dyDescent="0.25">
      <c r="A67" s="134"/>
      <c r="B67" s="101">
        <v>43313</v>
      </c>
      <c r="C67" s="100" t="s">
        <v>827</v>
      </c>
      <c r="D67" s="112">
        <v>2</v>
      </c>
      <c r="E67" s="99" t="s">
        <v>916</v>
      </c>
      <c r="F67" s="305"/>
    </row>
    <row r="68" spans="1:6" ht="18.75" x14ac:dyDescent="0.25">
      <c r="A68" s="267"/>
      <c r="B68" s="101"/>
      <c r="C68" s="161" t="s">
        <v>629</v>
      </c>
      <c r="D68" s="99"/>
      <c r="E68" s="163" t="s">
        <v>884</v>
      </c>
    </row>
    <row r="69" spans="1:6" ht="23.25" x14ac:dyDescent="0.25">
      <c r="A69" s="267"/>
      <c r="B69" s="101">
        <v>43525</v>
      </c>
      <c r="C69" s="268" t="s">
        <v>1100</v>
      </c>
      <c r="D69" s="192"/>
      <c r="E69" s="164"/>
      <c r="F69" s="305" t="s">
        <v>1700</v>
      </c>
    </row>
    <row r="70" spans="1:6" ht="21" x14ac:dyDescent="0.25">
      <c r="A70" s="267"/>
      <c r="B70" s="101">
        <v>43617</v>
      </c>
      <c r="C70" s="268" t="s">
        <v>1699</v>
      </c>
      <c r="D70" s="170"/>
      <c r="E70" s="99"/>
      <c r="F70" s="304"/>
    </row>
    <row r="71" spans="1:6" ht="18.75" x14ac:dyDescent="0.25">
      <c r="A71" s="267"/>
      <c r="B71" s="101">
        <v>43739</v>
      </c>
      <c r="C71" s="161" t="s">
        <v>1698</v>
      </c>
      <c r="D71" s="99"/>
      <c r="E71" s="163" t="s">
        <v>1936</v>
      </c>
    </row>
    <row r="72" spans="1:6" x14ac:dyDescent="0.25">
      <c r="A72" s="97"/>
      <c r="B72" s="98"/>
      <c r="C72" s="97"/>
      <c r="D72" s="97"/>
      <c r="E72" s="97"/>
    </row>
    <row r="73" spans="1:6" ht="18.75" x14ac:dyDescent="0.25">
      <c r="A73" s="302" t="s">
        <v>600</v>
      </c>
      <c r="B73" s="102" t="s">
        <v>528</v>
      </c>
      <c r="C73" s="102" t="s">
        <v>631</v>
      </c>
      <c r="D73" s="102"/>
      <c r="E73" s="102" t="s">
        <v>630</v>
      </c>
    </row>
    <row r="74" spans="1:6" x14ac:dyDescent="0.25">
      <c r="A74" s="302"/>
      <c r="B74" s="101">
        <v>43009</v>
      </c>
      <c r="C74" s="161" t="s">
        <v>629</v>
      </c>
      <c r="D74" s="99"/>
      <c r="E74" s="163" t="s">
        <v>634</v>
      </c>
    </row>
    <row r="75" spans="1:6" ht="32.25" customHeight="1" x14ac:dyDescent="0.25">
      <c r="A75" s="302"/>
      <c r="B75" s="101">
        <v>43160</v>
      </c>
      <c r="C75" s="100" t="s">
        <v>677</v>
      </c>
      <c r="D75" s="112">
        <v>14</v>
      </c>
      <c r="E75" s="99" t="s">
        <v>981</v>
      </c>
      <c r="F75" s="305" t="s">
        <v>956</v>
      </c>
    </row>
    <row r="76" spans="1:6" ht="32.25" customHeight="1" x14ac:dyDescent="0.25">
      <c r="A76" s="134"/>
      <c r="B76" s="101">
        <v>43313</v>
      </c>
      <c r="C76" s="100" t="s">
        <v>581</v>
      </c>
      <c r="D76" s="112">
        <v>1</v>
      </c>
      <c r="E76" s="99" t="s">
        <v>917</v>
      </c>
      <c r="F76" s="305"/>
    </row>
    <row r="77" spans="1:6" ht="18.75" x14ac:dyDescent="0.25">
      <c r="A77" s="267"/>
      <c r="B77" s="101"/>
      <c r="C77" s="161" t="s">
        <v>629</v>
      </c>
      <c r="D77" s="99"/>
      <c r="E77" s="163" t="s">
        <v>884</v>
      </c>
    </row>
    <row r="78" spans="1:6" ht="23.25" x14ac:dyDescent="0.25">
      <c r="A78" s="267"/>
      <c r="B78" s="101">
        <v>43525</v>
      </c>
      <c r="C78" s="268" t="s">
        <v>1100</v>
      </c>
      <c r="D78" s="192"/>
      <c r="E78" s="164"/>
      <c r="F78" s="305" t="s">
        <v>1700</v>
      </c>
    </row>
    <row r="79" spans="1:6" ht="21" x14ac:dyDescent="0.25">
      <c r="A79" s="267"/>
      <c r="B79" s="101">
        <v>43617</v>
      </c>
      <c r="C79" s="268" t="s">
        <v>1699</v>
      </c>
      <c r="D79" s="170"/>
      <c r="E79" s="99"/>
      <c r="F79" s="304"/>
    </row>
    <row r="80" spans="1:6" ht="18.75" x14ac:dyDescent="0.25">
      <c r="A80" s="267"/>
      <c r="B80" s="101">
        <v>43739</v>
      </c>
      <c r="C80" s="161" t="s">
        <v>1698</v>
      </c>
      <c r="D80" s="99"/>
      <c r="E80" s="163" t="s">
        <v>1936</v>
      </c>
    </row>
    <row r="81" spans="1:5" x14ac:dyDescent="0.25">
      <c r="A81" s="97"/>
      <c r="B81" s="98"/>
      <c r="C81" s="97"/>
      <c r="D81" s="97"/>
      <c r="E81" s="97"/>
    </row>
  </sheetData>
  <mergeCells count="27">
    <mergeCell ref="F69:F70"/>
    <mergeCell ref="F78:F79"/>
    <mergeCell ref="F48:F49"/>
    <mergeCell ref="F57:F58"/>
    <mergeCell ref="F66:F67"/>
    <mergeCell ref="F75:F76"/>
    <mergeCell ref="F3:F4"/>
    <mergeCell ref="F12:F13"/>
    <mergeCell ref="F21:F22"/>
    <mergeCell ref="F30:F31"/>
    <mergeCell ref="F39:F40"/>
    <mergeCell ref="F6:F7"/>
    <mergeCell ref="F15:F16"/>
    <mergeCell ref="F24:F25"/>
    <mergeCell ref="F33:F34"/>
    <mergeCell ref="F42:F43"/>
    <mergeCell ref="F51:F52"/>
    <mergeCell ref="F60:F61"/>
    <mergeCell ref="A55:A57"/>
    <mergeCell ref="A64:A66"/>
    <mergeCell ref="A73:A75"/>
    <mergeCell ref="A1:A3"/>
    <mergeCell ref="A10:A12"/>
    <mergeCell ref="A19:A21"/>
    <mergeCell ref="A28:A30"/>
    <mergeCell ref="A37:A39"/>
    <mergeCell ref="A46:A48"/>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0"/>
  <sheetViews>
    <sheetView topLeftCell="A88" zoomScale="85" zoomScaleNormal="85" workbookViewId="0">
      <selection activeCell="F99" sqref="F99"/>
    </sheetView>
  </sheetViews>
  <sheetFormatPr baseColWidth="10" defaultColWidth="9.140625" defaultRowHeight="15" x14ac:dyDescent="0.25"/>
  <cols>
    <col min="1" max="1" width="15.7109375" customWidth="1"/>
    <col min="2" max="2" width="15.42578125" style="96" bestFit="1" customWidth="1"/>
    <col min="3" max="3" width="57.7109375" customWidth="1"/>
    <col min="4" max="4" width="6.7109375" customWidth="1"/>
    <col min="5" max="5" width="161" bestFit="1" customWidth="1"/>
    <col min="6" max="6" width="19"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43132</v>
      </c>
      <c r="C3" s="100" t="s">
        <v>639</v>
      </c>
      <c r="D3" s="112">
        <v>6</v>
      </c>
      <c r="E3" s="99" t="s">
        <v>983</v>
      </c>
      <c r="F3" s="305" t="s">
        <v>989</v>
      </c>
    </row>
    <row r="4" spans="1:6" ht="32.25" customHeight="1" x14ac:dyDescent="0.25">
      <c r="A4" s="111"/>
      <c r="B4" s="101">
        <v>43221</v>
      </c>
      <c r="C4" s="100" t="s">
        <v>719</v>
      </c>
      <c r="D4" s="112">
        <v>17</v>
      </c>
      <c r="E4" s="99" t="s">
        <v>742</v>
      </c>
      <c r="F4" s="305"/>
    </row>
    <row r="5" spans="1:6" ht="32.25" customHeight="1" x14ac:dyDescent="0.25">
      <c r="A5" s="129"/>
      <c r="B5" s="101">
        <v>43282</v>
      </c>
      <c r="C5" s="100" t="s">
        <v>784</v>
      </c>
      <c r="D5" s="112">
        <v>8</v>
      </c>
      <c r="E5" s="99" t="s">
        <v>785</v>
      </c>
      <c r="F5" s="305"/>
    </row>
    <row r="6" spans="1:6" ht="32.25" customHeight="1" x14ac:dyDescent="0.25">
      <c r="A6" s="141"/>
      <c r="B6" s="101">
        <v>43344</v>
      </c>
      <c r="C6" s="100" t="s">
        <v>852</v>
      </c>
      <c r="D6" s="112">
        <v>8</v>
      </c>
      <c r="E6" s="99" t="s">
        <v>785</v>
      </c>
      <c r="F6" s="305"/>
    </row>
    <row r="7" spans="1:6" ht="18.75" x14ac:dyDescent="0.25">
      <c r="A7" s="265"/>
      <c r="B7" s="101">
        <v>43405</v>
      </c>
      <c r="C7" s="161" t="s">
        <v>629</v>
      </c>
      <c r="D7" s="99"/>
      <c r="E7" s="163" t="s">
        <v>891</v>
      </c>
    </row>
    <row r="8" spans="1:6" ht="30" x14ac:dyDescent="0.25">
      <c r="A8" s="196"/>
      <c r="B8" s="101">
        <v>43525</v>
      </c>
      <c r="C8" s="170" t="s">
        <v>1149</v>
      </c>
      <c r="D8" s="171">
        <v>8</v>
      </c>
      <c r="E8" s="99" t="s">
        <v>1334</v>
      </c>
      <c r="F8" s="305" t="s">
        <v>1674</v>
      </c>
    </row>
    <row r="9" spans="1:6" ht="30" customHeight="1" x14ac:dyDescent="0.25">
      <c r="A9" s="229"/>
      <c r="B9" s="101">
        <v>43617</v>
      </c>
      <c r="C9" s="170" t="s">
        <v>1409</v>
      </c>
      <c r="D9" s="171">
        <v>15</v>
      </c>
      <c r="E9" s="99" t="s">
        <v>1639</v>
      </c>
      <c r="F9" s="305"/>
    </row>
    <row r="10" spans="1:6" ht="32.25" customHeight="1" x14ac:dyDescent="0.25">
      <c r="A10" s="260"/>
      <c r="B10" s="101">
        <v>43709</v>
      </c>
      <c r="C10" s="170" t="s">
        <v>1603</v>
      </c>
      <c r="D10" s="171">
        <v>1</v>
      </c>
      <c r="E10" s="99" t="s">
        <v>1888</v>
      </c>
      <c r="F10" s="305"/>
    </row>
    <row r="11" spans="1:6" ht="18.75" x14ac:dyDescent="0.25">
      <c r="A11" s="286"/>
      <c r="B11" s="101">
        <v>43891</v>
      </c>
      <c r="C11" s="161" t="s">
        <v>629</v>
      </c>
      <c r="D11" s="99"/>
      <c r="E11" s="163" t="s">
        <v>1956</v>
      </c>
    </row>
    <row r="12" spans="1:6" x14ac:dyDescent="0.25">
      <c r="A12" s="97"/>
      <c r="B12" s="98"/>
      <c r="C12" s="97"/>
      <c r="D12" s="97"/>
      <c r="E12" s="97"/>
    </row>
    <row r="13" spans="1:6" ht="18.75" x14ac:dyDescent="0.25">
      <c r="A13" s="302" t="s">
        <v>110</v>
      </c>
      <c r="B13" s="102" t="s">
        <v>528</v>
      </c>
      <c r="C13" s="102" t="s">
        <v>631</v>
      </c>
      <c r="D13" s="102"/>
      <c r="E13" s="102" t="s">
        <v>630</v>
      </c>
    </row>
    <row r="14" spans="1:6" x14ac:dyDescent="0.25">
      <c r="A14" s="302"/>
      <c r="B14" s="101">
        <v>43009</v>
      </c>
      <c r="C14" s="161" t="s">
        <v>629</v>
      </c>
      <c r="D14" s="99"/>
      <c r="E14" s="163" t="s">
        <v>634</v>
      </c>
    </row>
    <row r="15" spans="1:6" ht="32.25" customHeight="1" x14ac:dyDescent="0.25">
      <c r="A15" s="302"/>
      <c r="B15" s="101">
        <v>42767</v>
      </c>
      <c r="C15" s="100" t="s">
        <v>639</v>
      </c>
      <c r="D15" s="112">
        <v>6</v>
      </c>
      <c r="E15" s="99" t="s">
        <v>983</v>
      </c>
      <c r="F15" s="305" t="s">
        <v>989</v>
      </c>
    </row>
    <row r="16" spans="1:6" ht="32.25" customHeight="1" x14ac:dyDescent="0.25">
      <c r="A16" s="111"/>
      <c r="B16" s="101">
        <v>43221</v>
      </c>
      <c r="C16" s="100" t="s">
        <v>718</v>
      </c>
      <c r="D16" s="112">
        <v>17</v>
      </c>
      <c r="E16" s="99" t="s">
        <v>742</v>
      </c>
      <c r="F16" s="305"/>
    </row>
    <row r="17" spans="1:6" ht="32.25" customHeight="1" x14ac:dyDescent="0.25">
      <c r="A17" s="130"/>
      <c r="B17" s="101">
        <v>43313</v>
      </c>
      <c r="C17" s="100" t="s">
        <v>797</v>
      </c>
      <c r="D17" s="112">
        <v>8</v>
      </c>
      <c r="E17" s="99" t="s">
        <v>785</v>
      </c>
      <c r="F17" s="305"/>
    </row>
    <row r="18" spans="1:6" ht="32.25" customHeight="1" x14ac:dyDescent="0.25">
      <c r="A18" s="139"/>
      <c r="B18" s="101">
        <v>43344</v>
      </c>
      <c r="C18" s="100" t="s">
        <v>847</v>
      </c>
      <c r="D18" s="112">
        <v>8</v>
      </c>
      <c r="E18" s="99" t="s">
        <v>785</v>
      </c>
      <c r="F18" s="305"/>
    </row>
    <row r="19" spans="1:6" ht="18.75" x14ac:dyDescent="0.25">
      <c r="A19" s="265"/>
      <c r="B19" s="101">
        <v>43405</v>
      </c>
      <c r="C19" s="161" t="s">
        <v>629</v>
      </c>
      <c r="D19" s="99"/>
      <c r="E19" s="163" t="s">
        <v>891</v>
      </c>
    </row>
    <row r="20" spans="1:6" ht="30" x14ac:dyDescent="0.25">
      <c r="A20" s="196"/>
      <c r="B20" s="101">
        <v>43525</v>
      </c>
      <c r="C20" s="170" t="s">
        <v>1149</v>
      </c>
      <c r="D20" s="171">
        <v>8</v>
      </c>
      <c r="E20" s="99" t="s">
        <v>1334</v>
      </c>
      <c r="F20" s="305" t="s">
        <v>1674</v>
      </c>
    </row>
    <row r="21" spans="1:6" ht="30" customHeight="1" x14ac:dyDescent="0.25">
      <c r="A21" s="229"/>
      <c r="B21" s="101">
        <v>43617</v>
      </c>
      <c r="C21" s="170" t="s">
        <v>1409</v>
      </c>
      <c r="D21" s="171">
        <v>15</v>
      </c>
      <c r="E21" s="99" t="s">
        <v>1639</v>
      </c>
      <c r="F21" s="305"/>
    </row>
    <row r="22" spans="1:6" ht="32.25" customHeight="1" x14ac:dyDescent="0.25">
      <c r="A22" s="260"/>
      <c r="B22" s="101">
        <v>43709</v>
      </c>
      <c r="C22" s="170" t="s">
        <v>1603</v>
      </c>
      <c r="D22" s="171">
        <v>1</v>
      </c>
      <c r="E22" s="99" t="s">
        <v>1585</v>
      </c>
      <c r="F22" s="305"/>
    </row>
    <row r="23" spans="1:6" ht="18.75" x14ac:dyDescent="0.25">
      <c r="A23" s="286"/>
      <c r="B23" s="101">
        <v>43891</v>
      </c>
      <c r="C23" s="161" t="s">
        <v>629</v>
      </c>
      <c r="D23" s="99"/>
      <c r="E23" s="163" t="s">
        <v>1956</v>
      </c>
    </row>
    <row r="24" spans="1:6" x14ac:dyDescent="0.25">
      <c r="A24" s="97"/>
      <c r="B24" s="98"/>
      <c r="C24" s="97"/>
      <c r="D24" s="97"/>
      <c r="E24" s="97"/>
    </row>
    <row r="25" spans="1:6" ht="18.75" x14ac:dyDescent="0.25">
      <c r="A25" s="302" t="s">
        <v>43</v>
      </c>
      <c r="B25" s="102" t="s">
        <v>528</v>
      </c>
      <c r="C25" s="102" t="s">
        <v>631</v>
      </c>
      <c r="D25" s="102"/>
      <c r="E25" s="102" t="s">
        <v>630</v>
      </c>
    </row>
    <row r="26" spans="1:6" x14ac:dyDescent="0.25">
      <c r="A26" s="302"/>
      <c r="B26" s="101">
        <v>43009</v>
      </c>
      <c r="C26" s="161" t="s">
        <v>629</v>
      </c>
      <c r="D26" s="99"/>
      <c r="E26" s="163" t="s">
        <v>634</v>
      </c>
    </row>
    <row r="27" spans="1:6" ht="32.25" customHeight="1" x14ac:dyDescent="0.25">
      <c r="A27" s="302"/>
      <c r="B27" s="101">
        <v>43132</v>
      </c>
      <c r="C27" s="100" t="s">
        <v>639</v>
      </c>
      <c r="D27" s="112">
        <v>6</v>
      </c>
      <c r="E27" s="99" t="s">
        <v>983</v>
      </c>
      <c r="F27" s="305" t="s">
        <v>990</v>
      </c>
    </row>
    <row r="28" spans="1:6" ht="32.25" customHeight="1" x14ac:dyDescent="0.25">
      <c r="A28" s="302"/>
      <c r="B28" s="101">
        <v>43221</v>
      </c>
      <c r="C28" s="100" t="s">
        <v>717</v>
      </c>
      <c r="D28" s="112">
        <v>15</v>
      </c>
      <c r="E28" s="99" t="s">
        <v>770</v>
      </c>
      <c r="F28" s="305"/>
    </row>
    <row r="29" spans="1:6" ht="32.25" customHeight="1" x14ac:dyDescent="0.25">
      <c r="A29" s="130"/>
      <c r="B29" s="101">
        <v>43313</v>
      </c>
      <c r="C29" s="100" t="s">
        <v>798</v>
      </c>
      <c r="D29" s="112">
        <v>8</v>
      </c>
      <c r="E29" s="99" t="s">
        <v>785</v>
      </c>
      <c r="F29" s="305"/>
    </row>
    <row r="30" spans="1:6" ht="32.25" customHeight="1" x14ac:dyDescent="0.25">
      <c r="A30" s="142"/>
      <c r="B30" s="101">
        <v>43344</v>
      </c>
      <c r="C30" s="100" t="s">
        <v>858</v>
      </c>
      <c r="D30" s="112">
        <v>8</v>
      </c>
      <c r="E30" s="99" t="s">
        <v>785</v>
      </c>
      <c r="F30" s="305"/>
    </row>
    <row r="31" spans="1:6" ht="18.75" x14ac:dyDescent="0.25">
      <c r="A31" s="265"/>
      <c r="B31" s="101">
        <v>43405</v>
      </c>
      <c r="C31" s="161" t="s">
        <v>629</v>
      </c>
      <c r="D31" s="99"/>
      <c r="E31" s="163" t="s">
        <v>891</v>
      </c>
    </row>
    <row r="32" spans="1:6" ht="18.75" x14ac:dyDescent="0.25">
      <c r="A32" s="196"/>
      <c r="B32" s="101">
        <v>43525</v>
      </c>
      <c r="C32" s="170" t="s">
        <v>1149</v>
      </c>
      <c r="D32" s="171">
        <v>8</v>
      </c>
      <c r="E32" s="99" t="s">
        <v>1176</v>
      </c>
      <c r="F32" s="305" t="s">
        <v>1693</v>
      </c>
    </row>
    <row r="33" spans="1:6" ht="30" customHeight="1" x14ac:dyDescent="0.25">
      <c r="A33" s="229"/>
      <c r="B33" s="101">
        <v>43617</v>
      </c>
      <c r="C33" s="170" t="s">
        <v>1545</v>
      </c>
      <c r="D33" s="171">
        <v>10</v>
      </c>
      <c r="E33" s="99" t="s">
        <v>1546</v>
      </c>
      <c r="F33" s="305"/>
    </row>
    <row r="34" spans="1:6" ht="32.25" customHeight="1" x14ac:dyDescent="0.25">
      <c r="A34" s="260"/>
      <c r="B34" s="101">
        <v>43709</v>
      </c>
      <c r="C34" s="170" t="s">
        <v>1592</v>
      </c>
      <c r="D34" s="171">
        <v>1</v>
      </c>
      <c r="E34" s="99" t="s">
        <v>1585</v>
      </c>
      <c r="F34" s="305"/>
    </row>
    <row r="35" spans="1:6" ht="18.75" x14ac:dyDescent="0.25">
      <c r="A35" s="286"/>
      <c r="B35" s="101">
        <v>43891</v>
      </c>
      <c r="C35" s="161" t="s">
        <v>629</v>
      </c>
      <c r="D35" s="99"/>
      <c r="E35" s="163" t="s">
        <v>1956</v>
      </c>
    </row>
    <row r="36" spans="1:6" x14ac:dyDescent="0.25">
      <c r="A36" s="97"/>
      <c r="B36" s="98"/>
      <c r="C36" s="97"/>
      <c r="D36" s="97"/>
      <c r="E36" s="97"/>
    </row>
    <row r="37" spans="1:6" ht="18.75" x14ac:dyDescent="0.25">
      <c r="A37" s="302" t="s">
        <v>96</v>
      </c>
      <c r="B37" s="102" t="s">
        <v>528</v>
      </c>
      <c r="C37" s="102" t="s">
        <v>631</v>
      </c>
      <c r="D37" s="102"/>
      <c r="E37" s="102" t="s">
        <v>630</v>
      </c>
    </row>
    <row r="38" spans="1:6" x14ac:dyDescent="0.25">
      <c r="A38" s="302"/>
      <c r="B38" s="101">
        <v>43009</v>
      </c>
      <c r="C38" s="161" t="s">
        <v>629</v>
      </c>
      <c r="D38" s="99"/>
      <c r="E38" s="163" t="s">
        <v>634</v>
      </c>
    </row>
    <row r="39" spans="1:6" ht="32.25" customHeight="1" x14ac:dyDescent="0.25">
      <c r="A39" s="302"/>
      <c r="B39" s="101">
        <v>42767</v>
      </c>
      <c r="C39" s="100" t="s">
        <v>640</v>
      </c>
      <c r="D39" s="112">
        <v>6</v>
      </c>
      <c r="E39" s="99" t="s">
        <v>984</v>
      </c>
      <c r="F39" s="305" t="s">
        <v>964</v>
      </c>
    </row>
    <row r="40" spans="1:6" ht="32.25" customHeight="1" x14ac:dyDescent="0.25">
      <c r="A40" s="110"/>
      <c r="B40" s="101">
        <v>43221</v>
      </c>
      <c r="C40" s="100" t="s">
        <v>717</v>
      </c>
      <c r="D40" s="112">
        <v>15</v>
      </c>
      <c r="E40" s="99" t="s">
        <v>770</v>
      </c>
      <c r="F40" s="305"/>
    </row>
    <row r="41" spans="1:6" ht="32.25" customHeight="1" x14ac:dyDescent="0.25">
      <c r="A41" s="133"/>
      <c r="B41" s="101">
        <v>43313</v>
      </c>
      <c r="C41" s="100" t="s">
        <v>817</v>
      </c>
      <c r="D41" s="112">
        <v>8</v>
      </c>
      <c r="E41" s="99" t="s">
        <v>785</v>
      </c>
      <c r="F41" s="305"/>
    </row>
    <row r="42" spans="1:6" ht="32.25" customHeight="1" x14ac:dyDescent="0.25">
      <c r="A42" s="141"/>
      <c r="B42" s="101">
        <v>43344</v>
      </c>
      <c r="C42" s="100" t="s">
        <v>853</v>
      </c>
      <c r="D42" s="112">
        <v>6</v>
      </c>
      <c r="E42" s="99" t="s">
        <v>918</v>
      </c>
      <c r="F42" s="305"/>
    </row>
    <row r="43" spans="1:6" ht="18.75" x14ac:dyDescent="0.25">
      <c r="A43" s="265"/>
      <c r="B43" s="101">
        <v>43405</v>
      </c>
      <c r="C43" s="161" t="s">
        <v>629</v>
      </c>
      <c r="D43" s="99"/>
      <c r="E43" s="163" t="s">
        <v>891</v>
      </c>
    </row>
    <row r="44" spans="1:6" ht="18.75" x14ac:dyDescent="0.25">
      <c r="A44" s="196"/>
      <c r="B44" s="101">
        <v>43525</v>
      </c>
      <c r="C44" s="170" t="s">
        <v>1149</v>
      </c>
      <c r="D44" s="171">
        <v>8</v>
      </c>
      <c r="E44" s="99" t="s">
        <v>1176</v>
      </c>
      <c r="F44" s="305" t="s">
        <v>1693</v>
      </c>
    </row>
    <row r="45" spans="1:6" ht="30" customHeight="1" x14ac:dyDescent="0.25">
      <c r="A45" s="229"/>
      <c r="B45" s="101">
        <v>43617</v>
      </c>
      <c r="C45" s="170" t="s">
        <v>1410</v>
      </c>
      <c r="D45" s="171">
        <v>10</v>
      </c>
      <c r="E45" s="99" t="s">
        <v>1547</v>
      </c>
      <c r="F45" s="305"/>
    </row>
    <row r="46" spans="1:6" ht="32.25" customHeight="1" x14ac:dyDescent="0.25">
      <c r="A46" s="260"/>
      <c r="B46" s="101">
        <v>43709</v>
      </c>
      <c r="C46" s="170" t="s">
        <v>1592</v>
      </c>
      <c r="D46" s="171">
        <v>1</v>
      </c>
      <c r="E46" s="99" t="s">
        <v>1585</v>
      </c>
      <c r="F46" s="305"/>
    </row>
    <row r="47" spans="1:6" ht="18.75" x14ac:dyDescent="0.25">
      <c r="A47" s="286"/>
      <c r="B47" s="101">
        <v>43891</v>
      </c>
      <c r="C47" s="161" t="s">
        <v>629</v>
      </c>
      <c r="D47" s="99"/>
      <c r="E47" s="163" t="s">
        <v>1956</v>
      </c>
    </row>
    <row r="48" spans="1:6" x14ac:dyDescent="0.25">
      <c r="A48" s="97"/>
      <c r="B48" s="98"/>
      <c r="C48" s="97"/>
      <c r="D48" s="97"/>
      <c r="E48" s="97"/>
    </row>
    <row r="49" spans="1:6" ht="18.75" x14ac:dyDescent="0.25">
      <c r="A49" s="302" t="s">
        <v>59</v>
      </c>
      <c r="B49" s="102" t="s">
        <v>528</v>
      </c>
      <c r="C49" s="102" t="s">
        <v>631</v>
      </c>
      <c r="D49" s="102"/>
      <c r="E49" s="102" t="s">
        <v>630</v>
      </c>
    </row>
    <row r="50" spans="1:6" x14ac:dyDescent="0.25">
      <c r="A50" s="302"/>
      <c r="B50" s="101">
        <v>43009</v>
      </c>
      <c r="C50" s="161" t="s">
        <v>629</v>
      </c>
      <c r="D50" s="99"/>
      <c r="E50" s="163" t="s">
        <v>634</v>
      </c>
    </row>
    <row r="51" spans="1:6" ht="32.25" customHeight="1" x14ac:dyDescent="0.25">
      <c r="A51" s="302"/>
      <c r="B51" s="101">
        <v>43160</v>
      </c>
      <c r="C51" s="100" t="s">
        <v>663</v>
      </c>
      <c r="D51" s="112">
        <v>15</v>
      </c>
      <c r="E51" s="99" t="s">
        <v>860</v>
      </c>
      <c r="F51" s="303" t="s">
        <v>960</v>
      </c>
    </row>
    <row r="52" spans="1:6" ht="32.25" customHeight="1" x14ac:dyDescent="0.25">
      <c r="A52" s="133"/>
      <c r="B52" s="101">
        <v>43313</v>
      </c>
      <c r="C52" s="100" t="s">
        <v>818</v>
      </c>
      <c r="D52" s="112">
        <v>8</v>
      </c>
      <c r="E52" s="99" t="s">
        <v>785</v>
      </c>
      <c r="F52" s="304"/>
    </row>
    <row r="53" spans="1:6" ht="32.25" customHeight="1" x14ac:dyDescent="0.25">
      <c r="A53" s="143"/>
      <c r="B53" s="101">
        <v>43344</v>
      </c>
      <c r="C53" s="100" t="s">
        <v>865</v>
      </c>
      <c r="D53" s="112">
        <v>8</v>
      </c>
      <c r="E53" s="99" t="s">
        <v>785</v>
      </c>
      <c r="F53" s="304"/>
    </row>
    <row r="54" spans="1:6" ht="18.75" x14ac:dyDescent="0.25">
      <c r="A54" s="265"/>
      <c r="B54" s="101">
        <v>43405</v>
      </c>
      <c r="C54" s="161" t="s">
        <v>629</v>
      </c>
      <c r="D54" s="99"/>
      <c r="E54" s="163" t="s">
        <v>891</v>
      </c>
    </row>
    <row r="55" spans="1:6" ht="18.75" x14ac:dyDescent="0.25">
      <c r="A55" s="196"/>
      <c r="B55" s="101">
        <v>43525</v>
      </c>
      <c r="C55" s="170" t="s">
        <v>1149</v>
      </c>
      <c r="D55" s="171">
        <v>8</v>
      </c>
      <c r="E55" s="99" t="s">
        <v>1176</v>
      </c>
      <c r="F55" s="303" t="s">
        <v>1893</v>
      </c>
    </row>
    <row r="56" spans="1:6" ht="30" customHeight="1" x14ac:dyDescent="0.25">
      <c r="A56" s="229"/>
      <c r="B56" s="101">
        <v>43617</v>
      </c>
      <c r="C56" s="170" t="s">
        <v>1410</v>
      </c>
      <c r="D56" s="171">
        <v>10</v>
      </c>
      <c r="E56" s="99" t="s">
        <v>1535</v>
      </c>
      <c r="F56" s="304"/>
    </row>
    <row r="57" spans="1:6" ht="30" customHeight="1" x14ac:dyDescent="0.25">
      <c r="A57" s="243"/>
      <c r="B57" s="101">
        <v>43678</v>
      </c>
      <c r="C57" s="170" t="s">
        <v>1534</v>
      </c>
      <c r="D57" s="171">
        <v>7</v>
      </c>
      <c r="E57" s="99" t="s">
        <v>1673</v>
      </c>
      <c r="F57" s="304"/>
    </row>
    <row r="58" spans="1:6" ht="18.75" x14ac:dyDescent="0.25">
      <c r="A58" s="266"/>
      <c r="B58" s="101">
        <v>43739</v>
      </c>
      <c r="C58" s="161" t="s">
        <v>629</v>
      </c>
      <c r="D58" s="99"/>
      <c r="E58" s="163" t="s">
        <v>1694</v>
      </c>
    </row>
    <row r="59" spans="1:6" x14ac:dyDescent="0.25">
      <c r="A59" s="97"/>
      <c r="B59" s="98"/>
      <c r="C59" s="97"/>
      <c r="D59" s="97"/>
      <c r="E59" s="97"/>
    </row>
    <row r="60" spans="1:6" ht="18.75" x14ac:dyDescent="0.25">
      <c r="A60" s="302" t="s">
        <v>164</v>
      </c>
      <c r="B60" s="102" t="s">
        <v>528</v>
      </c>
      <c r="C60" s="102" t="s">
        <v>631</v>
      </c>
      <c r="D60" s="102"/>
      <c r="E60" s="102" t="s">
        <v>630</v>
      </c>
    </row>
    <row r="61" spans="1:6" x14ac:dyDescent="0.25">
      <c r="A61" s="302"/>
      <c r="B61" s="101">
        <v>43009</v>
      </c>
      <c r="C61" s="161" t="s">
        <v>629</v>
      </c>
      <c r="D61" s="99"/>
      <c r="E61" s="163" t="s">
        <v>634</v>
      </c>
    </row>
    <row r="62" spans="1:6" ht="32.25" customHeight="1" x14ac:dyDescent="0.25">
      <c r="A62" s="302"/>
      <c r="B62" s="101">
        <v>43160</v>
      </c>
      <c r="C62" s="100" t="s">
        <v>663</v>
      </c>
      <c r="D62" s="112">
        <v>15</v>
      </c>
      <c r="E62" s="99" t="s">
        <v>861</v>
      </c>
      <c r="F62" s="303" t="s">
        <v>967</v>
      </c>
    </row>
    <row r="63" spans="1:6" ht="32.25" customHeight="1" x14ac:dyDescent="0.25">
      <c r="A63" s="133"/>
      <c r="B63" s="101">
        <v>43313</v>
      </c>
      <c r="C63" s="100" t="s">
        <v>819</v>
      </c>
      <c r="D63" s="112">
        <v>8</v>
      </c>
      <c r="E63" s="99" t="s">
        <v>785</v>
      </c>
      <c r="F63" s="304"/>
    </row>
    <row r="64" spans="1:6" ht="32.25" customHeight="1" x14ac:dyDescent="0.25">
      <c r="A64" s="142"/>
      <c r="B64" s="101">
        <v>43313</v>
      </c>
      <c r="C64" s="100" t="s">
        <v>859</v>
      </c>
      <c r="D64" s="112">
        <v>6</v>
      </c>
      <c r="E64" s="99" t="s">
        <v>918</v>
      </c>
      <c r="F64" s="304"/>
    </row>
    <row r="65" spans="1:6" ht="18.75" x14ac:dyDescent="0.25">
      <c r="A65" s="265"/>
      <c r="B65" s="101">
        <v>43405</v>
      </c>
      <c r="C65" s="161" t="s">
        <v>629</v>
      </c>
      <c r="D65" s="99"/>
      <c r="E65" s="163" t="s">
        <v>891</v>
      </c>
    </row>
    <row r="66" spans="1:6" ht="30" x14ac:dyDescent="0.25">
      <c r="A66" s="196"/>
      <c r="B66" s="101">
        <v>43525</v>
      </c>
      <c r="C66" s="170" t="s">
        <v>1149</v>
      </c>
      <c r="D66" s="171">
        <v>9</v>
      </c>
      <c r="E66" s="99" t="s">
        <v>1426</v>
      </c>
      <c r="F66" s="305" t="s">
        <v>1979</v>
      </c>
    </row>
    <row r="67" spans="1:6" ht="57.75" customHeight="1" x14ac:dyDescent="0.25">
      <c r="A67" s="231"/>
      <c r="B67" s="101">
        <v>43617</v>
      </c>
      <c r="C67" s="170" t="s">
        <v>1429</v>
      </c>
      <c r="D67" s="171">
        <v>21</v>
      </c>
      <c r="E67" s="99" t="s">
        <v>1415</v>
      </c>
      <c r="F67" s="305"/>
    </row>
    <row r="68" spans="1:6" ht="57.75" customHeight="1" x14ac:dyDescent="0.25">
      <c r="A68" s="252"/>
      <c r="B68" s="101">
        <v>43709</v>
      </c>
      <c r="C68" s="170" t="s">
        <v>1637</v>
      </c>
      <c r="D68" s="171">
        <v>11</v>
      </c>
      <c r="E68" s="99" t="s">
        <v>1628</v>
      </c>
      <c r="F68" s="305"/>
    </row>
    <row r="69" spans="1:6" ht="18.75" x14ac:dyDescent="0.25">
      <c r="A69" s="286"/>
      <c r="B69" s="101">
        <v>43891</v>
      </c>
      <c r="C69" s="161" t="s">
        <v>629</v>
      </c>
      <c r="D69" s="99"/>
      <c r="E69" s="163" t="s">
        <v>1956</v>
      </c>
    </row>
    <row r="70" spans="1:6" x14ac:dyDescent="0.25">
      <c r="A70" s="97"/>
      <c r="B70" s="98"/>
      <c r="C70" s="97"/>
      <c r="D70" s="97"/>
      <c r="E70" s="97"/>
    </row>
    <row r="71" spans="1:6" ht="18.75" x14ac:dyDescent="0.25">
      <c r="A71" s="302" t="s">
        <v>280</v>
      </c>
      <c r="B71" s="102" t="s">
        <v>528</v>
      </c>
      <c r="C71" s="102" t="s">
        <v>631</v>
      </c>
      <c r="D71" s="102"/>
      <c r="E71" s="102" t="s">
        <v>630</v>
      </c>
    </row>
    <row r="72" spans="1:6" x14ac:dyDescent="0.25">
      <c r="A72" s="302"/>
      <c r="B72" s="101">
        <v>43009</v>
      </c>
      <c r="C72" s="161" t="s">
        <v>629</v>
      </c>
      <c r="D72" s="99"/>
      <c r="E72" s="163" t="s">
        <v>634</v>
      </c>
    </row>
    <row r="73" spans="1:6" ht="32.25" customHeight="1" x14ac:dyDescent="0.25">
      <c r="A73" s="302"/>
      <c r="B73" s="101">
        <v>43160</v>
      </c>
      <c r="C73" s="100" t="s">
        <v>664</v>
      </c>
      <c r="D73" s="112">
        <v>15</v>
      </c>
      <c r="E73" s="99" t="s">
        <v>861</v>
      </c>
      <c r="F73" s="305" t="s">
        <v>986</v>
      </c>
    </row>
    <row r="74" spans="1:6" ht="32.25" customHeight="1" x14ac:dyDescent="0.25">
      <c r="A74" s="133"/>
      <c r="B74" s="101">
        <v>43313</v>
      </c>
      <c r="C74" s="100" t="s">
        <v>820</v>
      </c>
      <c r="D74" s="112">
        <v>8</v>
      </c>
      <c r="E74" s="99" t="s">
        <v>785</v>
      </c>
      <c r="F74" s="305"/>
    </row>
    <row r="75" spans="1:6" ht="18.75" x14ac:dyDescent="0.25">
      <c r="A75" s="265"/>
      <c r="B75" s="101">
        <v>43405</v>
      </c>
      <c r="C75" s="161" t="s">
        <v>629</v>
      </c>
      <c r="D75" s="99"/>
      <c r="E75" s="163" t="s">
        <v>891</v>
      </c>
    </row>
    <row r="76" spans="1:6" ht="30" x14ac:dyDescent="0.25">
      <c r="A76" s="196"/>
      <c r="B76" s="101">
        <v>43525</v>
      </c>
      <c r="C76" s="170" t="s">
        <v>1149</v>
      </c>
      <c r="D76" s="171">
        <v>10</v>
      </c>
      <c r="E76" s="99" t="s">
        <v>1427</v>
      </c>
      <c r="F76" s="305" t="s">
        <v>1946</v>
      </c>
    </row>
    <row r="77" spans="1:6" ht="57.75" customHeight="1" x14ac:dyDescent="0.25">
      <c r="A77" s="231"/>
      <c r="B77" s="101">
        <v>43647</v>
      </c>
      <c r="C77" s="170" t="s">
        <v>1437</v>
      </c>
      <c r="D77" s="171">
        <v>21</v>
      </c>
      <c r="E77" s="99" t="s">
        <v>1450</v>
      </c>
      <c r="F77" s="305"/>
    </row>
    <row r="78" spans="1:6" ht="57.75" customHeight="1" x14ac:dyDescent="0.25">
      <c r="A78" s="252"/>
      <c r="B78" s="101">
        <v>43709</v>
      </c>
      <c r="C78" s="170" t="s">
        <v>1637</v>
      </c>
      <c r="D78" s="171">
        <v>11</v>
      </c>
      <c r="E78" s="99" t="s">
        <v>1628</v>
      </c>
      <c r="F78" s="305"/>
    </row>
    <row r="79" spans="1:6" ht="18.75" x14ac:dyDescent="0.25">
      <c r="A79" s="286"/>
      <c r="B79" s="101">
        <v>43891</v>
      </c>
      <c r="C79" s="161" t="s">
        <v>629</v>
      </c>
      <c r="D79" s="99"/>
      <c r="E79" s="163" t="s">
        <v>1956</v>
      </c>
    </row>
    <row r="80" spans="1:6" x14ac:dyDescent="0.25">
      <c r="A80" s="97"/>
      <c r="B80" s="98"/>
      <c r="C80" s="97"/>
      <c r="D80" s="97"/>
      <c r="E80" s="97"/>
    </row>
    <row r="81" spans="1:6" ht="18.75" x14ac:dyDescent="0.25">
      <c r="A81" s="302" t="s">
        <v>599</v>
      </c>
      <c r="B81" s="102" t="s">
        <v>528</v>
      </c>
      <c r="C81" s="102" t="s">
        <v>631</v>
      </c>
      <c r="D81" s="102"/>
      <c r="E81" s="102" t="s">
        <v>630</v>
      </c>
    </row>
    <row r="82" spans="1:6" x14ac:dyDescent="0.25">
      <c r="A82" s="302"/>
      <c r="B82" s="101">
        <v>43009</v>
      </c>
      <c r="C82" s="161" t="s">
        <v>629</v>
      </c>
      <c r="D82" s="99"/>
      <c r="E82" s="163" t="s">
        <v>634</v>
      </c>
    </row>
    <row r="83" spans="1:6" ht="32.25" customHeight="1" x14ac:dyDescent="0.25">
      <c r="A83" s="302"/>
      <c r="B83" s="101">
        <v>43160</v>
      </c>
      <c r="C83" s="100" t="s">
        <v>664</v>
      </c>
      <c r="D83" s="112">
        <v>15</v>
      </c>
      <c r="E83" s="164" t="s">
        <v>861</v>
      </c>
      <c r="F83" s="305" t="s">
        <v>986</v>
      </c>
    </row>
    <row r="84" spans="1:6" ht="32.25" customHeight="1" x14ac:dyDescent="0.25">
      <c r="A84" s="135"/>
      <c r="B84" s="101">
        <v>43313</v>
      </c>
      <c r="C84" s="100" t="s">
        <v>828</v>
      </c>
      <c r="D84" s="112">
        <v>8</v>
      </c>
      <c r="E84" s="99" t="s">
        <v>785</v>
      </c>
      <c r="F84" s="305"/>
    </row>
    <row r="85" spans="1:6" ht="18.75" x14ac:dyDescent="0.25">
      <c r="A85" s="265"/>
      <c r="B85" s="101">
        <v>43405</v>
      </c>
      <c r="C85" s="161" t="s">
        <v>629</v>
      </c>
      <c r="D85" s="99"/>
      <c r="E85" s="163" t="s">
        <v>891</v>
      </c>
    </row>
    <row r="86" spans="1:6" ht="18.75" x14ac:dyDescent="0.25">
      <c r="A86" s="196"/>
      <c r="B86" s="101">
        <v>43525</v>
      </c>
      <c r="C86" s="170" t="s">
        <v>1149</v>
      </c>
      <c r="D86" s="171">
        <v>10</v>
      </c>
      <c r="E86" s="99" t="s">
        <v>1175</v>
      </c>
      <c r="F86" s="305" t="s">
        <v>1946</v>
      </c>
    </row>
    <row r="87" spans="1:6" ht="57.75" customHeight="1" x14ac:dyDescent="0.25">
      <c r="A87" s="231"/>
      <c r="B87" s="101">
        <v>43647</v>
      </c>
      <c r="C87" s="170" t="s">
        <v>1437</v>
      </c>
      <c r="D87" s="171">
        <v>21</v>
      </c>
      <c r="E87" s="99" t="s">
        <v>1450</v>
      </c>
      <c r="F87" s="305"/>
    </row>
    <row r="88" spans="1:6" ht="57.75" customHeight="1" x14ac:dyDescent="0.25">
      <c r="A88" s="252"/>
      <c r="B88" s="101">
        <v>43709</v>
      </c>
      <c r="C88" s="170" t="s">
        <v>1636</v>
      </c>
      <c r="D88" s="171">
        <v>11</v>
      </c>
      <c r="E88" s="99" t="s">
        <v>1628</v>
      </c>
      <c r="F88" s="305"/>
    </row>
    <row r="89" spans="1:6" ht="18.75" x14ac:dyDescent="0.25">
      <c r="A89" s="286"/>
      <c r="B89" s="101">
        <v>43891</v>
      </c>
      <c r="C89" s="161" t="s">
        <v>629</v>
      </c>
      <c r="D89" s="99"/>
      <c r="E89" s="163" t="s">
        <v>1956</v>
      </c>
    </row>
    <row r="90" spans="1:6" x14ac:dyDescent="0.25">
      <c r="A90" s="97"/>
      <c r="B90" s="98"/>
      <c r="C90" s="97"/>
      <c r="D90" s="97"/>
      <c r="E90" s="97"/>
    </row>
    <row r="91" spans="1:6" ht="18.75" x14ac:dyDescent="0.25">
      <c r="A91" s="302" t="s">
        <v>600</v>
      </c>
      <c r="B91" s="102" t="s">
        <v>528</v>
      </c>
      <c r="C91" s="102" t="s">
        <v>631</v>
      </c>
      <c r="D91" s="102"/>
      <c r="E91" s="102" t="s">
        <v>630</v>
      </c>
    </row>
    <row r="92" spans="1:6" x14ac:dyDescent="0.25">
      <c r="A92" s="302"/>
      <c r="B92" s="101">
        <v>43009</v>
      </c>
      <c r="C92" s="161" t="s">
        <v>629</v>
      </c>
      <c r="D92" s="99"/>
      <c r="E92" s="163" t="s">
        <v>634</v>
      </c>
    </row>
    <row r="93" spans="1:6" ht="32.25" customHeight="1" x14ac:dyDescent="0.25">
      <c r="A93" s="302"/>
      <c r="B93" s="101">
        <v>43160</v>
      </c>
      <c r="C93" s="100" t="s">
        <v>665</v>
      </c>
      <c r="D93" s="112">
        <v>15</v>
      </c>
      <c r="E93" s="99" t="s">
        <v>861</v>
      </c>
      <c r="F93" s="305" t="s">
        <v>986</v>
      </c>
    </row>
    <row r="94" spans="1:6" ht="32.25" customHeight="1" x14ac:dyDescent="0.25">
      <c r="A94" s="138"/>
      <c r="B94" s="101">
        <v>43313</v>
      </c>
      <c r="C94" s="100" t="s">
        <v>838</v>
      </c>
      <c r="D94" s="112">
        <v>8</v>
      </c>
      <c r="E94" s="99" t="s">
        <v>785</v>
      </c>
      <c r="F94" s="305"/>
    </row>
    <row r="95" spans="1:6" ht="18.75" x14ac:dyDescent="0.25">
      <c r="A95" s="265"/>
      <c r="B95" s="101">
        <v>43405</v>
      </c>
      <c r="C95" s="161" t="s">
        <v>629</v>
      </c>
      <c r="D95" s="99"/>
      <c r="E95" s="163" t="s">
        <v>891</v>
      </c>
    </row>
    <row r="96" spans="1:6" ht="30" x14ac:dyDescent="0.25">
      <c r="A96" s="196"/>
      <c r="B96" s="101">
        <v>43525</v>
      </c>
      <c r="C96" s="170" t="s">
        <v>1150</v>
      </c>
      <c r="D96" s="171">
        <v>8</v>
      </c>
      <c r="E96" s="99" t="s">
        <v>1627</v>
      </c>
      <c r="F96" s="305" t="s">
        <v>1980</v>
      </c>
    </row>
    <row r="97" spans="1:6" ht="57.75" customHeight="1" x14ac:dyDescent="0.25">
      <c r="A97" s="231"/>
      <c r="B97" s="101">
        <v>43647</v>
      </c>
      <c r="C97" s="170" t="s">
        <v>1437</v>
      </c>
      <c r="D97" s="171">
        <v>21</v>
      </c>
      <c r="E97" s="99" t="s">
        <v>1450</v>
      </c>
      <c r="F97" s="305"/>
    </row>
    <row r="98" spans="1:6" ht="57.75" customHeight="1" x14ac:dyDescent="0.25">
      <c r="A98" s="252"/>
      <c r="B98" s="101">
        <v>43709</v>
      </c>
      <c r="C98" s="170" t="s">
        <v>402</v>
      </c>
      <c r="D98" s="171">
        <v>11</v>
      </c>
      <c r="E98" s="99" t="s">
        <v>1628</v>
      </c>
      <c r="F98" s="305"/>
    </row>
    <row r="99" spans="1:6" ht="18.75" x14ac:dyDescent="0.25">
      <c r="A99" s="286"/>
      <c r="B99" s="101">
        <v>43891</v>
      </c>
      <c r="C99" s="161" t="s">
        <v>629</v>
      </c>
      <c r="D99" s="99"/>
      <c r="E99" s="163" t="s">
        <v>1956</v>
      </c>
    </row>
    <row r="100" spans="1:6" x14ac:dyDescent="0.25">
      <c r="A100" s="97"/>
      <c r="B100" s="98"/>
      <c r="C100" s="97"/>
      <c r="D100" s="97"/>
      <c r="E100" s="97"/>
    </row>
  </sheetData>
  <mergeCells count="27">
    <mergeCell ref="F3:F6"/>
    <mergeCell ref="F15:F18"/>
    <mergeCell ref="F27:F30"/>
    <mergeCell ref="F39:F42"/>
    <mergeCell ref="A71:A73"/>
    <mergeCell ref="F51:F53"/>
    <mergeCell ref="F62:F64"/>
    <mergeCell ref="A1:A3"/>
    <mergeCell ref="A13:A15"/>
    <mergeCell ref="A25:A28"/>
    <mergeCell ref="A37:A39"/>
    <mergeCell ref="A49:A51"/>
    <mergeCell ref="F55:F57"/>
    <mergeCell ref="F8:F10"/>
    <mergeCell ref="F20:F22"/>
    <mergeCell ref="F32:F34"/>
    <mergeCell ref="A81:A83"/>
    <mergeCell ref="A91:A93"/>
    <mergeCell ref="A60:A62"/>
    <mergeCell ref="F83:F84"/>
    <mergeCell ref="F93:F94"/>
    <mergeCell ref="F73:F74"/>
    <mergeCell ref="F44:F46"/>
    <mergeCell ref="F66:F68"/>
    <mergeCell ref="F76:F78"/>
    <mergeCell ref="F86:F88"/>
    <mergeCell ref="F96:F9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1"/>
  <sheetViews>
    <sheetView topLeftCell="A67" zoomScale="70" zoomScaleNormal="70" workbookViewId="0">
      <selection activeCell="F90" sqref="F90"/>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8.5703125" customWidth="1"/>
    <col min="5" max="5" width="161" style="166" bestFit="1" customWidth="1"/>
    <col min="6" max="6" width="20.140625" customWidth="1"/>
  </cols>
  <sheetData>
    <row r="1" spans="1:6" ht="18.75" x14ac:dyDescent="0.25">
      <c r="A1" s="302" t="s">
        <v>89</v>
      </c>
      <c r="B1" s="102" t="s">
        <v>528</v>
      </c>
      <c r="C1" s="102" t="s">
        <v>631</v>
      </c>
      <c r="D1" s="102"/>
      <c r="E1" s="102" t="s">
        <v>630</v>
      </c>
    </row>
    <row r="2" spans="1:6" x14ac:dyDescent="0.25">
      <c r="A2" s="302"/>
      <c r="B2" s="101">
        <v>43009</v>
      </c>
      <c r="C2" s="161" t="s">
        <v>629</v>
      </c>
      <c r="D2" s="99"/>
      <c r="E2" s="162" t="s">
        <v>634</v>
      </c>
    </row>
    <row r="3" spans="1:6" ht="32.25" customHeight="1" x14ac:dyDescent="0.25">
      <c r="A3" s="302"/>
      <c r="B3" s="101">
        <v>43132</v>
      </c>
      <c r="C3" s="100" t="s">
        <v>705</v>
      </c>
      <c r="D3" s="112">
        <v>8</v>
      </c>
      <c r="E3" s="164" t="s">
        <v>931</v>
      </c>
      <c r="F3" s="303" t="s">
        <v>966</v>
      </c>
    </row>
    <row r="4" spans="1:6" ht="32.25" customHeight="1" x14ac:dyDescent="0.25">
      <c r="A4" s="115"/>
      <c r="B4" s="101">
        <v>43252</v>
      </c>
      <c r="C4" s="100" t="s">
        <v>744</v>
      </c>
      <c r="D4" s="112">
        <v>6</v>
      </c>
      <c r="E4" s="164" t="s">
        <v>935</v>
      </c>
      <c r="F4" s="304"/>
    </row>
    <row r="5" spans="1:6" ht="32.25" customHeight="1" x14ac:dyDescent="0.25">
      <c r="A5" s="141"/>
      <c r="B5" s="101">
        <v>43344</v>
      </c>
      <c r="C5" s="100" t="s">
        <v>857</v>
      </c>
      <c r="D5" s="100">
        <v>6</v>
      </c>
      <c r="E5" s="164" t="s">
        <v>919</v>
      </c>
      <c r="F5" s="304"/>
    </row>
    <row r="6" spans="1:6" ht="18.75" x14ac:dyDescent="0.25">
      <c r="A6" s="159"/>
      <c r="B6" s="101">
        <v>43435</v>
      </c>
      <c r="C6" s="161" t="s">
        <v>629</v>
      </c>
      <c r="D6" s="99"/>
      <c r="E6" s="163" t="s">
        <v>930</v>
      </c>
    </row>
    <row r="7" spans="1:6" ht="32.25" customHeight="1" x14ac:dyDescent="0.25">
      <c r="A7" s="187"/>
      <c r="B7" s="101">
        <v>43497</v>
      </c>
      <c r="C7" s="170" t="s">
        <v>1086</v>
      </c>
      <c r="D7" s="171">
        <v>29</v>
      </c>
      <c r="E7" s="99" t="s">
        <v>1412</v>
      </c>
      <c r="F7" s="305" t="s">
        <v>1981</v>
      </c>
    </row>
    <row r="8" spans="1:6" ht="57.75" customHeight="1" x14ac:dyDescent="0.25">
      <c r="A8" s="231"/>
      <c r="B8" s="101">
        <v>43647</v>
      </c>
      <c r="C8" s="170" t="s">
        <v>1442</v>
      </c>
      <c r="D8" s="171">
        <v>21</v>
      </c>
      <c r="E8" s="99" t="s">
        <v>1641</v>
      </c>
      <c r="F8" s="305"/>
    </row>
    <row r="9" spans="1:6" ht="36" customHeight="1" x14ac:dyDescent="0.25">
      <c r="A9" s="256"/>
      <c r="B9" s="101">
        <v>43709</v>
      </c>
      <c r="C9" s="170" t="s">
        <v>1640</v>
      </c>
      <c r="D9" s="171">
        <v>6</v>
      </c>
      <c r="E9" s="99" t="s">
        <v>1638</v>
      </c>
      <c r="F9" s="305"/>
    </row>
    <row r="10" spans="1:6" ht="18.75" x14ac:dyDescent="0.25">
      <c r="A10" s="283"/>
      <c r="B10" s="101">
        <v>43770</v>
      </c>
      <c r="C10" s="161" t="s">
        <v>629</v>
      </c>
      <c r="D10" s="99"/>
      <c r="E10" s="163" t="s">
        <v>1939</v>
      </c>
    </row>
    <row r="11" spans="1:6" x14ac:dyDescent="0.25">
      <c r="A11" s="97"/>
      <c r="B11" s="98"/>
      <c r="C11" s="97"/>
      <c r="D11" s="97"/>
      <c r="E11" s="165"/>
    </row>
    <row r="12" spans="1:6" ht="18.75" x14ac:dyDescent="0.25">
      <c r="A12" s="302" t="s">
        <v>110</v>
      </c>
      <c r="B12" s="102" t="s">
        <v>528</v>
      </c>
      <c r="C12" s="102" t="s">
        <v>631</v>
      </c>
      <c r="D12" s="102"/>
      <c r="E12" s="102" t="s">
        <v>630</v>
      </c>
    </row>
    <row r="13" spans="1:6" x14ac:dyDescent="0.25">
      <c r="A13" s="302"/>
      <c r="B13" s="101">
        <v>43009</v>
      </c>
      <c r="C13" s="161" t="s">
        <v>629</v>
      </c>
      <c r="D13" s="99"/>
      <c r="E13" s="163" t="s">
        <v>634</v>
      </c>
    </row>
    <row r="14" spans="1:6" ht="32.25" customHeight="1" x14ac:dyDescent="0.25">
      <c r="A14" s="302"/>
      <c r="B14" s="101">
        <v>43132</v>
      </c>
      <c r="C14" s="100" t="s">
        <v>704</v>
      </c>
      <c r="D14" s="112">
        <v>8</v>
      </c>
      <c r="E14" s="164" t="s">
        <v>932</v>
      </c>
      <c r="F14" s="305" t="s">
        <v>969</v>
      </c>
    </row>
    <row r="15" spans="1:6" ht="32.25" customHeight="1" x14ac:dyDescent="0.25">
      <c r="A15" s="115"/>
      <c r="B15" s="101">
        <v>43221</v>
      </c>
      <c r="C15" s="100" t="s">
        <v>743</v>
      </c>
      <c r="D15" s="100">
        <v>12</v>
      </c>
      <c r="E15" s="164" t="s">
        <v>920</v>
      </c>
      <c r="F15" s="305"/>
    </row>
    <row r="16" spans="1:6" ht="18.75" x14ac:dyDescent="0.25">
      <c r="A16" s="265"/>
      <c r="B16" s="101">
        <v>43405</v>
      </c>
      <c r="C16" s="161" t="s">
        <v>629</v>
      </c>
      <c r="D16" s="99"/>
      <c r="E16" s="163" t="s">
        <v>891</v>
      </c>
    </row>
    <row r="17" spans="1:6" ht="32.25" customHeight="1" x14ac:dyDescent="0.25">
      <c r="A17" s="187"/>
      <c r="B17" s="101">
        <v>43497</v>
      </c>
      <c r="C17" s="170" t="s">
        <v>1086</v>
      </c>
      <c r="D17" s="171">
        <v>29</v>
      </c>
      <c r="E17" s="99" t="s">
        <v>1413</v>
      </c>
      <c r="F17" s="305" t="s">
        <v>1982</v>
      </c>
    </row>
    <row r="18" spans="1:6" ht="57.75" customHeight="1" x14ac:dyDescent="0.25">
      <c r="A18" s="231"/>
      <c r="B18" s="101">
        <v>43647</v>
      </c>
      <c r="C18" s="170" t="s">
        <v>1442</v>
      </c>
      <c r="D18" s="171">
        <v>21</v>
      </c>
      <c r="E18" s="99" t="s">
        <v>1641</v>
      </c>
      <c r="F18" s="305"/>
    </row>
    <row r="19" spans="1:6" ht="49.5" customHeight="1" x14ac:dyDescent="0.25">
      <c r="A19" s="255"/>
      <c r="B19" s="101">
        <v>43709</v>
      </c>
      <c r="C19" s="170" t="s">
        <v>1549</v>
      </c>
      <c r="D19" s="171">
        <v>10</v>
      </c>
      <c r="E19" s="99" t="s">
        <v>1943</v>
      </c>
      <c r="F19" s="305"/>
    </row>
    <row r="20" spans="1:6" ht="18.75" x14ac:dyDescent="0.25">
      <c r="A20" s="286"/>
      <c r="B20" s="101">
        <v>43891</v>
      </c>
      <c r="C20" s="161" t="s">
        <v>629</v>
      </c>
      <c r="D20" s="99"/>
      <c r="E20" s="163" t="s">
        <v>1956</v>
      </c>
    </row>
    <row r="21" spans="1:6" x14ac:dyDescent="0.25">
      <c r="A21" s="97"/>
      <c r="B21" s="98"/>
      <c r="C21" s="97"/>
      <c r="D21" s="97"/>
      <c r="E21" s="165"/>
    </row>
    <row r="22" spans="1:6" ht="18.75" x14ac:dyDescent="0.25">
      <c r="A22" s="302" t="s">
        <v>43</v>
      </c>
      <c r="B22" s="102" t="s">
        <v>528</v>
      </c>
      <c r="C22" s="102" t="s">
        <v>631</v>
      </c>
      <c r="D22" s="102"/>
      <c r="E22" s="102" t="s">
        <v>630</v>
      </c>
    </row>
    <row r="23" spans="1:6" x14ac:dyDescent="0.25">
      <c r="A23" s="302"/>
      <c r="B23" s="101">
        <v>43009</v>
      </c>
      <c r="C23" s="161" t="s">
        <v>629</v>
      </c>
      <c r="D23" s="99"/>
      <c r="E23" s="163" t="s">
        <v>634</v>
      </c>
    </row>
    <row r="24" spans="1:6" ht="32.25" customHeight="1" x14ac:dyDescent="0.25">
      <c r="A24" s="302"/>
      <c r="B24" s="101">
        <v>43132</v>
      </c>
      <c r="C24" s="100" t="s">
        <v>697</v>
      </c>
      <c r="D24" s="112">
        <v>8</v>
      </c>
      <c r="E24" s="164" t="s">
        <v>932</v>
      </c>
      <c r="F24" s="305" t="s">
        <v>969</v>
      </c>
    </row>
    <row r="25" spans="1:6" ht="32.25" customHeight="1" x14ac:dyDescent="0.25">
      <c r="A25" s="115"/>
      <c r="B25" s="101">
        <v>43221</v>
      </c>
      <c r="C25" s="100" t="s">
        <v>743</v>
      </c>
      <c r="D25" s="100">
        <v>12</v>
      </c>
      <c r="E25" s="164" t="s">
        <v>920</v>
      </c>
      <c r="F25" s="305"/>
    </row>
    <row r="26" spans="1:6" ht="18.75" x14ac:dyDescent="0.25">
      <c r="A26" s="265"/>
      <c r="B26" s="101">
        <v>43405</v>
      </c>
      <c r="C26" s="161" t="s">
        <v>629</v>
      </c>
      <c r="D26" s="99"/>
      <c r="E26" s="163" t="s">
        <v>891</v>
      </c>
    </row>
    <row r="27" spans="1:6" ht="32.25" customHeight="1" x14ac:dyDescent="0.25">
      <c r="A27" s="187"/>
      <c r="B27" s="101">
        <v>43497</v>
      </c>
      <c r="C27" s="170" t="s">
        <v>1086</v>
      </c>
      <c r="D27" s="171">
        <v>29</v>
      </c>
      <c r="E27" s="99" t="s">
        <v>1414</v>
      </c>
      <c r="F27" s="305" t="s">
        <v>1982</v>
      </c>
    </row>
    <row r="28" spans="1:6" ht="57.75" customHeight="1" x14ac:dyDescent="0.25">
      <c r="A28" s="237"/>
      <c r="B28" s="101">
        <v>43647</v>
      </c>
      <c r="C28" s="170" t="s">
        <v>1462</v>
      </c>
      <c r="D28" s="171">
        <v>21</v>
      </c>
      <c r="E28" s="99" t="s">
        <v>1641</v>
      </c>
      <c r="F28" s="305"/>
    </row>
    <row r="29" spans="1:6" ht="49.5" customHeight="1" x14ac:dyDescent="0.25">
      <c r="A29" s="256"/>
      <c r="B29" s="101">
        <v>43709</v>
      </c>
      <c r="C29" s="170" t="s">
        <v>1549</v>
      </c>
      <c r="D29" s="171">
        <v>10</v>
      </c>
      <c r="E29" s="99" t="s">
        <v>1944</v>
      </c>
      <c r="F29" s="305"/>
    </row>
    <row r="30" spans="1:6" ht="18.75" x14ac:dyDescent="0.25">
      <c r="A30" s="286"/>
      <c r="B30" s="101">
        <v>43891</v>
      </c>
      <c r="C30" s="161" t="s">
        <v>629</v>
      </c>
      <c r="D30" s="99"/>
      <c r="E30" s="163" t="s">
        <v>1956</v>
      </c>
    </row>
    <row r="31" spans="1:6" x14ac:dyDescent="0.25">
      <c r="A31" s="97"/>
      <c r="B31" s="98"/>
      <c r="C31" s="97"/>
      <c r="D31" s="97"/>
      <c r="E31" s="165"/>
    </row>
    <row r="32" spans="1:6" ht="18.75" x14ac:dyDescent="0.25">
      <c r="A32" s="302" t="s">
        <v>96</v>
      </c>
      <c r="B32" s="102" t="s">
        <v>528</v>
      </c>
      <c r="C32" s="102" t="s">
        <v>631</v>
      </c>
      <c r="D32" s="102"/>
      <c r="E32" s="102" t="s">
        <v>630</v>
      </c>
    </row>
    <row r="33" spans="1:6" x14ac:dyDescent="0.25">
      <c r="A33" s="302"/>
      <c r="B33" s="101">
        <v>43009</v>
      </c>
      <c r="C33" s="161" t="s">
        <v>629</v>
      </c>
      <c r="D33" s="99"/>
      <c r="E33" s="163" t="s">
        <v>634</v>
      </c>
    </row>
    <row r="34" spans="1:6" ht="32.25" customHeight="1" x14ac:dyDescent="0.25">
      <c r="A34" s="302"/>
      <c r="B34" s="101">
        <v>43132</v>
      </c>
      <c r="C34" s="100" t="s">
        <v>697</v>
      </c>
      <c r="D34" s="112">
        <v>8</v>
      </c>
      <c r="E34" s="164" t="s">
        <v>932</v>
      </c>
      <c r="F34" s="305" t="s">
        <v>969</v>
      </c>
    </row>
    <row r="35" spans="1:6" ht="32.25" customHeight="1" x14ac:dyDescent="0.25">
      <c r="A35" s="115"/>
      <c r="B35" s="101">
        <v>43221</v>
      </c>
      <c r="C35" s="100" t="s">
        <v>743</v>
      </c>
      <c r="D35" s="100">
        <v>12</v>
      </c>
      <c r="E35" s="164" t="s">
        <v>920</v>
      </c>
      <c r="F35" s="305"/>
    </row>
    <row r="36" spans="1:6" ht="18.75" x14ac:dyDescent="0.25">
      <c r="A36" s="265"/>
      <c r="B36" s="101">
        <v>43405</v>
      </c>
      <c r="C36" s="161" t="s">
        <v>629</v>
      </c>
      <c r="D36" s="99"/>
      <c r="E36" s="163" t="s">
        <v>891</v>
      </c>
    </row>
    <row r="37" spans="1:6" ht="32.25" customHeight="1" x14ac:dyDescent="0.25">
      <c r="A37" s="187"/>
      <c r="B37" s="101">
        <v>43497</v>
      </c>
      <c r="C37" s="170" t="s">
        <v>1087</v>
      </c>
      <c r="D37" s="171">
        <v>26</v>
      </c>
      <c r="E37" s="99" t="s">
        <v>1451</v>
      </c>
      <c r="F37" s="305" t="s">
        <v>1692</v>
      </c>
    </row>
    <row r="38" spans="1:6" ht="30" customHeight="1" x14ac:dyDescent="0.25">
      <c r="A38" s="237"/>
      <c r="B38" s="101">
        <v>43647</v>
      </c>
      <c r="C38" s="170" t="s">
        <v>1504</v>
      </c>
      <c r="D38" s="171">
        <v>2</v>
      </c>
      <c r="E38" s="99" t="s">
        <v>1665</v>
      </c>
      <c r="F38" s="305"/>
    </row>
    <row r="39" spans="1:6" ht="32.25" customHeight="1" x14ac:dyDescent="0.25">
      <c r="A39" s="260"/>
      <c r="B39" s="101">
        <v>43739</v>
      </c>
      <c r="C39" s="170" t="s">
        <v>1664</v>
      </c>
      <c r="D39" s="171">
        <v>2</v>
      </c>
      <c r="E39" s="99" t="s">
        <v>1889</v>
      </c>
      <c r="F39" s="305"/>
    </row>
    <row r="40" spans="1:6" ht="18.75" x14ac:dyDescent="0.25">
      <c r="A40" s="283"/>
      <c r="B40" s="101">
        <v>43770</v>
      </c>
      <c r="C40" s="161" t="s">
        <v>629</v>
      </c>
      <c r="D40" s="99"/>
      <c r="E40" s="163" t="s">
        <v>1939</v>
      </c>
    </row>
    <row r="41" spans="1:6" x14ac:dyDescent="0.25">
      <c r="A41" s="97"/>
      <c r="B41" s="98"/>
      <c r="C41" s="97"/>
      <c r="D41" s="97"/>
      <c r="E41" s="165"/>
    </row>
    <row r="42" spans="1:6" ht="18.75" x14ac:dyDescent="0.25">
      <c r="A42" s="302" t="s">
        <v>59</v>
      </c>
      <c r="B42" s="102" t="s">
        <v>528</v>
      </c>
      <c r="C42" s="102" t="s">
        <v>631</v>
      </c>
      <c r="D42" s="102"/>
      <c r="E42" s="102" t="s">
        <v>630</v>
      </c>
    </row>
    <row r="43" spans="1:6" x14ac:dyDescent="0.25">
      <c r="A43" s="302"/>
      <c r="B43" s="101">
        <v>43009</v>
      </c>
      <c r="C43" s="161" t="s">
        <v>629</v>
      </c>
      <c r="D43" s="99"/>
      <c r="E43" s="163" t="s">
        <v>634</v>
      </c>
    </row>
    <row r="44" spans="1:6" ht="32.25" customHeight="1" x14ac:dyDescent="0.25">
      <c r="A44" s="302"/>
      <c r="B44" s="101">
        <v>43160</v>
      </c>
      <c r="C44" s="100" t="s">
        <v>657</v>
      </c>
      <c r="D44" s="112">
        <v>6</v>
      </c>
      <c r="E44" s="164" t="s">
        <v>933</v>
      </c>
      <c r="F44" s="305" t="s">
        <v>988</v>
      </c>
    </row>
    <row r="45" spans="1:6" ht="67.5" customHeight="1" x14ac:dyDescent="0.25">
      <c r="A45" s="114"/>
      <c r="B45" s="101">
        <v>43221</v>
      </c>
      <c r="C45" s="100" t="s">
        <v>729</v>
      </c>
      <c r="D45" s="100">
        <v>13</v>
      </c>
      <c r="E45" s="164" t="s">
        <v>921</v>
      </c>
      <c r="F45" s="305"/>
    </row>
    <row r="46" spans="1:6" ht="18.75" x14ac:dyDescent="0.25">
      <c r="A46" s="265"/>
      <c r="B46" s="101">
        <v>43405</v>
      </c>
      <c r="C46" s="161" t="s">
        <v>629</v>
      </c>
      <c r="D46" s="99"/>
      <c r="E46" s="163" t="s">
        <v>891</v>
      </c>
    </row>
    <row r="47" spans="1:6" ht="32.25" customHeight="1" x14ac:dyDescent="0.25">
      <c r="A47" s="205"/>
      <c r="B47" s="101">
        <v>43556</v>
      </c>
      <c r="C47" s="170" t="s">
        <v>616</v>
      </c>
      <c r="D47" s="171">
        <v>9</v>
      </c>
      <c r="E47" s="99" t="s">
        <v>1417</v>
      </c>
      <c r="F47" s="305" t="s">
        <v>1979</v>
      </c>
    </row>
    <row r="48" spans="1:6" ht="57.75" customHeight="1" x14ac:dyDescent="0.25">
      <c r="A48" s="229"/>
      <c r="B48" s="101">
        <v>43586</v>
      </c>
      <c r="C48" s="170" t="s">
        <v>1425</v>
      </c>
      <c r="D48" s="171">
        <v>21</v>
      </c>
      <c r="E48" s="99" t="s">
        <v>1582</v>
      </c>
      <c r="F48" s="305"/>
    </row>
    <row r="49" spans="1:6" ht="57.75" customHeight="1" x14ac:dyDescent="0.25">
      <c r="A49" s="252"/>
      <c r="B49" s="101">
        <v>43709</v>
      </c>
      <c r="C49" s="170" t="s">
        <v>639</v>
      </c>
      <c r="D49" s="171">
        <v>11</v>
      </c>
      <c r="E49" s="99" t="s">
        <v>1628</v>
      </c>
      <c r="F49" s="305"/>
    </row>
    <row r="50" spans="1:6" ht="18.75" x14ac:dyDescent="0.25">
      <c r="A50" s="283"/>
      <c r="B50" s="101">
        <v>43770</v>
      </c>
      <c r="C50" s="161" t="s">
        <v>629</v>
      </c>
      <c r="D50" s="99"/>
      <c r="E50" s="163" t="s">
        <v>1939</v>
      </c>
    </row>
    <row r="51" spans="1:6" x14ac:dyDescent="0.25">
      <c r="A51" s="97"/>
      <c r="B51" s="98"/>
      <c r="C51" s="97"/>
      <c r="D51" s="97"/>
      <c r="E51" s="165"/>
    </row>
    <row r="52" spans="1:6" ht="18.75" x14ac:dyDescent="0.25">
      <c r="A52" s="302" t="s">
        <v>164</v>
      </c>
      <c r="B52" s="102" t="s">
        <v>528</v>
      </c>
      <c r="C52" s="102" t="s">
        <v>631</v>
      </c>
      <c r="D52" s="102"/>
      <c r="E52" s="102" t="s">
        <v>630</v>
      </c>
    </row>
    <row r="53" spans="1:6" x14ac:dyDescent="0.25">
      <c r="A53" s="302"/>
      <c r="B53" s="101">
        <v>43009</v>
      </c>
      <c r="C53" s="161" t="s">
        <v>629</v>
      </c>
      <c r="D53" s="99"/>
      <c r="E53" s="163" t="s">
        <v>634</v>
      </c>
    </row>
    <row r="54" spans="1:6" ht="32.25" customHeight="1" x14ac:dyDescent="0.25">
      <c r="A54" s="302"/>
      <c r="B54" s="101">
        <v>43160</v>
      </c>
      <c r="C54" s="100" t="s">
        <v>658</v>
      </c>
      <c r="D54" s="112">
        <v>6</v>
      </c>
      <c r="E54" s="164" t="s">
        <v>934</v>
      </c>
      <c r="F54" s="305" t="s">
        <v>988</v>
      </c>
    </row>
    <row r="55" spans="1:6" ht="57.75" customHeight="1" x14ac:dyDescent="0.25">
      <c r="A55" s="114"/>
      <c r="B55" s="101">
        <v>43221</v>
      </c>
      <c r="C55" s="100" t="s">
        <v>729</v>
      </c>
      <c r="D55" s="100">
        <v>13</v>
      </c>
      <c r="E55" s="164" t="s">
        <v>921</v>
      </c>
      <c r="F55" s="305"/>
    </row>
    <row r="56" spans="1:6" ht="18.75" x14ac:dyDescent="0.25">
      <c r="A56" s="265"/>
      <c r="B56" s="101">
        <v>43405</v>
      </c>
      <c r="C56" s="161" t="s">
        <v>629</v>
      </c>
      <c r="D56" s="99"/>
      <c r="E56" s="163" t="s">
        <v>891</v>
      </c>
    </row>
    <row r="57" spans="1:6" ht="32.25" customHeight="1" x14ac:dyDescent="0.25">
      <c r="A57" s="203"/>
      <c r="B57" s="101">
        <v>43556</v>
      </c>
      <c r="C57" s="170" t="s">
        <v>1140</v>
      </c>
      <c r="D57" s="171">
        <v>9</v>
      </c>
      <c r="E57" s="99" t="s">
        <v>1417</v>
      </c>
      <c r="F57" s="305" t="s">
        <v>1979</v>
      </c>
    </row>
    <row r="58" spans="1:6" ht="57.75" customHeight="1" x14ac:dyDescent="0.25">
      <c r="A58" s="230"/>
      <c r="B58" s="101">
        <v>43586</v>
      </c>
      <c r="C58" s="170" t="s">
        <v>1418</v>
      </c>
      <c r="D58" s="171">
        <v>21</v>
      </c>
      <c r="E58" s="99" t="s">
        <v>1582</v>
      </c>
      <c r="F58" s="305"/>
    </row>
    <row r="59" spans="1:6" ht="57.75" customHeight="1" x14ac:dyDescent="0.25">
      <c r="A59" s="252"/>
      <c r="B59" s="101">
        <v>43709</v>
      </c>
      <c r="C59" s="170" t="s">
        <v>639</v>
      </c>
      <c r="D59" s="171">
        <v>11</v>
      </c>
      <c r="E59" s="99" t="s">
        <v>1628</v>
      </c>
      <c r="F59" s="305"/>
    </row>
    <row r="60" spans="1:6" ht="18.75" x14ac:dyDescent="0.25">
      <c r="A60" s="283"/>
      <c r="B60" s="101">
        <v>43770</v>
      </c>
      <c r="C60" s="161" t="s">
        <v>629</v>
      </c>
      <c r="D60" s="99"/>
      <c r="E60" s="163" t="s">
        <v>1939</v>
      </c>
    </row>
    <row r="61" spans="1:6" x14ac:dyDescent="0.25">
      <c r="A61" s="97"/>
      <c r="B61" s="98"/>
      <c r="C61" s="97"/>
      <c r="D61" s="97"/>
      <c r="E61" s="165"/>
    </row>
    <row r="62" spans="1:6" ht="18.75" x14ac:dyDescent="0.25">
      <c r="A62" s="302" t="s">
        <v>280</v>
      </c>
      <c r="B62" s="102" t="s">
        <v>528</v>
      </c>
      <c r="C62" s="102" t="s">
        <v>631</v>
      </c>
      <c r="D62" s="102"/>
      <c r="E62" s="102" t="s">
        <v>630</v>
      </c>
    </row>
    <row r="63" spans="1:6" ht="24" customHeight="1" x14ac:dyDescent="0.25">
      <c r="A63" s="302"/>
      <c r="B63" s="101">
        <v>43009</v>
      </c>
      <c r="C63" s="161" t="s">
        <v>629</v>
      </c>
      <c r="D63" s="99"/>
      <c r="E63" s="163" t="s">
        <v>634</v>
      </c>
    </row>
    <row r="64" spans="1:6" ht="32.25" customHeight="1" x14ac:dyDescent="0.25">
      <c r="A64" s="302"/>
      <c r="B64" s="101">
        <v>43160</v>
      </c>
      <c r="C64" s="100" t="s">
        <v>654</v>
      </c>
      <c r="D64" s="112">
        <v>6</v>
      </c>
      <c r="E64" s="164" t="s">
        <v>655</v>
      </c>
      <c r="F64" s="305" t="s">
        <v>961</v>
      </c>
    </row>
    <row r="65" spans="1:6" ht="32.25" customHeight="1" x14ac:dyDescent="0.25">
      <c r="A65" s="114"/>
      <c r="B65" s="101">
        <v>43221</v>
      </c>
      <c r="C65" s="100" t="s">
        <v>728</v>
      </c>
      <c r="D65" s="100">
        <v>10</v>
      </c>
      <c r="E65" s="164" t="s">
        <v>786</v>
      </c>
      <c r="F65" s="305"/>
    </row>
    <row r="66" spans="1:6" ht="18.75" x14ac:dyDescent="0.25">
      <c r="A66" s="265"/>
      <c r="B66" s="101">
        <v>43405</v>
      </c>
      <c r="C66" s="161" t="s">
        <v>629</v>
      </c>
      <c r="D66" s="99"/>
      <c r="E66" s="163" t="s">
        <v>891</v>
      </c>
    </row>
    <row r="67" spans="1:6" ht="32.25" customHeight="1" x14ac:dyDescent="0.25">
      <c r="A67" s="205"/>
      <c r="B67" s="101">
        <v>43586</v>
      </c>
      <c r="C67" s="170" t="s">
        <v>1141</v>
      </c>
      <c r="D67" s="171">
        <v>9</v>
      </c>
      <c r="E67" s="99" t="s">
        <v>1417</v>
      </c>
      <c r="F67" s="305" t="s">
        <v>1979</v>
      </c>
    </row>
    <row r="68" spans="1:6" ht="57.75" customHeight="1" x14ac:dyDescent="0.25">
      <c r="A68" s="231"/>
      <c r="B68" s="101">
        <v>43617</v>
      </c>
      <c r="C68" s="170" t="s">
        <v>1429</v>
      </c>
      <c r="D68" s="171">
        <v>21</v>
      </c>
      <c r="E68" s="99" t="s">
        <v>1582</v>
      </c>
      <c r="F68" s="305"/>
    </row>
    <row r="69" spans="1:6" ht="57.75" customHeight="1" x14ac:dyDescent="0.25">
      <c r="A69" s="252"/>
      <c r="B69" s="101">
        <v>43709</v>
      </c>
      <c r="C69" s="170" t="s">
        <v>639</v>
      </c>
      <c r="D69" s="171">
        <v>11</v>
      </c>
      <c r="E69" s="99" t="s">
        <v>1628</v>
      </c>
      <c r="F69" s="305"/>
    </row>
    <row r="70" spans="1:6" ht="18.75" x14ac:dyDescent="0.25">
      <c r="A70" s="283"/>
      <c r="B70" s="101">
        <v>43770</v>
      </c>
      <c r="C70" s="161" t="s">
        <v>629</v>
      </c>
      <c r="D70" s="99"/>
      <c r="E70" s="163" t="s">
        <v>1939</v>
      </c>
    </row>
    <row r="71" spans="1:6" x14ac:dyDescent="0.25">
      <c r="A71" s="97"/>
      <c r="B71" s="98"/>
      <c r="C71" s="97"/>
      <c r="D71" s="97"/>
      <c r="E71" s="165"/>
    </row>
    <row r="72" spans="1:6" ht="18.75" x14ac:dyDescent="0.25">
      <c r="A72" s="302" t="s">
        <v>599</v>
      </c>
      <c r="B72" s="102" t="s">
        <v>528</v>
      </c>
      <c r="C72" s="102" t="s">
        <v>631</v>
      </c>
      <c r="D72" s="102"/>
      <c r="E72" s="102" t="s">
        <v>630</v>
      </c>
    </row>
    <row r="73" spans="1:6" x14ac:dyDescent="0.25">
      <c r="A73" s="302"/>
      <c r="B73" s="101">
        <v>43009</v>
      </c>
      <c r="C73" s="161" t="s">
        <v>629</v>
      </c>
      <c r="D73" s="99"/>
      <c r="E73" s="163" t="s">
        <v>634</v>
      </c>
    </row>
    <row r="74" spans="1:6" ht="32.25" customHeight="1" x14ac:dyDescent="0.25">
      <c r="A74" s="302"/>
      <c r="B74" s="101">
        <v>43160</v>
      </c>
      <c r="C74" s="100" t="s">
        <v>654</v>
      </c>
      <c r="D74" s="112">
        <v>6</v>
      </c>
      <c r="E74" s="99" t="s">
        <v>936</v>
      </c>
      <c r="F74" s="305" t="s">
        <v>961</v>
      </c>
    </row>
    <row r="75" spans="1:6" ht="32.25" customHeight="1" x14ac:dyDescent="0.25">
      <c r="A75" s="114"/>
      <c r="B75" s="101">
        <v>43221</v>
      </c>
      <c r="C75" s="100" t="s">
        <v>728</v>
      </c>
      <c r="D75" s="100">
        <v>10</v>
      </c>
      <c r="E75" s="99" t="s">
        <v>937</v>
      </c>
      <c r="F75" s="305"/>
    </row>
    <row r="76" spans="1:6" ht="18.75" x14ac:dyDescent="0.25">
      <c r="A76" s="265"/>
      <c r="B76" s="101">
        <v>43405</v>
      </c>
      <c r="C76" s="161" t="s">
        <v>629</v>
      </c>
      <c r="D76" s="99"/>
      <c r="E76" s="163" t="s">
        <v>891</v>
      </c>
    </row>
    <row r="77" spans="1:6" ht="32.25" customHeight="1" x14ac:dyDescent="0.25">
      <c r="A77" s="205"/>
      <c r="B77" s="101">
        <v>43556</v>
      </c>
      <c r="C77" s="170" t="s">
        <v>622</v>
      </c>
      <c r="D77" s="171">
        <v>9</v>
      </c>
      <c r="E77" s="99" t="s">
        <v>1417</v>
      </c>
      <c r="F77" s="305" t="s">
        <v>1941</v>
      </c>
    </row>
    <row r="78" spans="1:6" ht="57.75" customHeight="1" x14ac:dyDescent="0.25">
      <c r="A78" s="231"/>
      <c r="B78" s="101">
        <v>43617</v>
      </c>
      <c r="C78" s="170" t="s">
        <v>1429</v>
      </c>
      <c r="D78" s="171">
        <v>21</v>
      </c>
      <c r="E78" s="99" t="s">
        <v>1582</v>
      </c>
      <c r="F78" s="305"/>
    </row>
    <row r="79" spans="1:6" ht="36" customHeight="1" x14ac:dyDescent="0.25">
      <c r="A79" s="252"/>
      <c r="B79" s="101">
        <v>43709</v>
      </c>
      <c r="C79" s="170" t="s">
        <v>1629</v>
      </c>
      <c r="D79" s="171">
        <v>8</v>
      </c>
      <c r="E79" s="99" t="s">
        <v>1638</v>
      </c>
      <c r="F79" s="305"/>
    </row>
    <row r="80" spans="1:6" ht="18.75" x14ac:dyDescent="0.25">
      <c r="A80" s="283"/>
      <c r="B80" s="101">
        <v>43770</v>
      </c>
      <c r="C80" s="161" t="s">
        <v>629</v>
      </c>
      <c r="D80" s="99"/>
      <c r="E80" s="163" t="s">
        <v>1939</v>
      </c>
    </row>
    <row r="81" spans="1:6" x14ac:dyDescent="0.25">
      <c r="A81" s="97"/>
      <c r="B81" s="98"/>
      <c r="C81" s="97"/>
      <c r="D81" s="97"/>
      <c r="E81" s="165"/>
    </row>
    <row r="82" spans="1:6" ht="18.75" x14ac:dyDescent="0.25">
      <c r="A82" s="302" t="s">
        <v>600</v>
      </c>
      <c r="B82" s="102" t="s">
        <v>528</v>
      </c>
      <c r="C82" s="102" t="s">
        <v>631</v>
      </c>
      <c r="D82" s="102"/>
      <c r="E82" s="102" t="s">
        <v>630</v>
      </c>
    </row>
    <row r="83" spans="1:6" x14ac:dyDescent="0.25">
      <c r="A83" s="302"/>
      <c r="B83" s="101">
        <v>43009</v>
      </c>
      <c r="C83" s="161" t="s">
        <v>629</v>
      </c>
      <c r="D83" s="99"/>
      <c r="E83" s="163" t="s">
        <v>634</v>
      </c>
    </row>
    <row r="84" spans="1:6" ht="32.25" customHeight="1" x14ac:dyDescent="0.25">
      <c r="A84" s="302"/>
      <c r="B84" s="101">
        <v>43160</v>
      </c>
      <c r="C84" s="100" t="s">
        <v>656</v>
      </c>
      <c r="D84" s="112">
        <v>6</v>
      </c>
      <c r="E84" s="99" t="s">
        <v>938</v>
      </c>
      <c r="F84" s="305" t="s">
        <v>961</v>
      </c>
    </row>
    <row r="85" spans="1:6" ht="32.25" customHeight="1" x14ac:dyDescent="0.25">
      <c r="A85" s="114"/>
      <c r="B85" s="101">
        <v>43221</v>
      </c>
      <c r="C85" s="100" t="s">
        <v>748</v>
      </c>
      <c r="D85" s="112">
        <v>10</v>
      </c>
      <c r="E85" s="99" t="s">
        <v>991</v>
      </c>
      <c r="F85" s="305"/>
    </row>
    <row r="86" spans="1:6" ht="18.75" x14ac:dyDescent="0.25">
      <c r="A86" s="265"/>
      <c r="B86" s="101">
        <v>43405</v>
      </c>
      <c r="C86" s="161" t="s">
        <v>629</v>
      </c>
      <c r="D86" s="99"/>
      <c r="E86" s="163" t="s">
        <v>891</v>
      </c>
    </row>
    <row r="87" spans="1:6" ht="32.25" customHeight="1" x14ac:dyDescent="0.25">
      <c r="A87" s="206"/>
      <c r="B87" s="101">
        <v>43586</v>
      </c>
      <c r="C87" s="170" t="s">
        <v>1142</v>
      </c>
      <c r="D87" s="171">
        <v>9</v>
      </c>
      <c r="E87" s="99" t="s">
        <v>1417</v>
      </c>
      <c r="F87" s="305" t="s">
        <v>1689</v>
      </c>
    </row>
    <row r="88" spans="1:6" ht="57.75" customHeight="1" x14ac:dyDescent="0.25">
      <c r="A88" s="230"/>
      <c r="B88" s="101">
        <v>43586</v>
      </c>
      <c r="C88" s="170" t="s">
        <v>1418</v>
      </c>
      <c r="D88" s="171">
        <v>21</v>
      </c>
      <c r="E88" s="99" t="s">
        <v>1582</v>
      </c>
      <c r="F88" s="305"/>
    </row>
    <row r="89" spans="1:6" ht="32.25" customHeight="1" x14ac:dyDescent="0.25">
      <c r="A89" s="247"/>
      <c r="B89" s="101">
        <v>43678</v>
      </c>
      <c r="C89" s="170" t="s">
        <v>1558</v>
      </c>
      <c r="D89" s="171">
        <v>9</v>
      </c>
      <c r="E89" s="99" t="s">
        <v>1581</v>
      </c>
      <c r="F89" s="305"/>
    </row>
    <row r="90" spans="1:6" ht="18.75" x14ac:dyDescent="0.25">
      <c r="A90" s="286"/>
      <c r="B90" s="101">
        <v>43891</v>
      </c>
      <c r="C90" s="161" t="s">
        <v>629</v>
      </c>
      <c r="D90" s="99"/>
      <c r="E90" s="163" t="s">
        <v>1956</v>
      </c>
    </row>
    <row r="91" spans="1:6" x14ac:dyDescent="0.25">
      <c r="A91" s="97"/>
      <c r="B91" s="98"/>
      <c r="C91" s="97"/>
      <c r="D91" s="97"/>
      <c r="E91" s="165"/>
    </row>
  </sheetData>
  <mergeCells count="27">
    <mergeCell ref="F57:F59"/>
    <mergeCell ref="F67:F69"/>
    <mergeCell ref="F3:F5"/>
    <mergeCell ref="F14:F15"/>
    <mergeCell ref="F24:F25"/>
    <mergeCell ref="F34:F35"/>
    <mergeCell ref="F44:F45"/>
    <mergeCell ref="F7:F9"/>
    <mergeCell ref="F17:F19"/>
    <mergeCell ref="F27:F29"/>
    <mergeCell ref="F37:F39"/>
    <mergeCell ref="F87:F89"/>
    <mergeCell ref="A62:A64"/>
    <mergeCell ref="A72:A74"/>
    <mergeCell ref="A82:A84"/>
    <mergeCell ref="A1:A3"/>
    <mergeCell ref="A12:A14"/>
    <mergeCell ref="A22:A24"/>
    <mergeCell ref="A32:A34"/>
    <mergeCell ref="A42:A44"/>
    <mergeCell ref="A52:A54"/>
    <mergeCell ref="F54:F55"/>
    <mergeCell ref="F64:F65"/>
    <mergeCell ref="F74:F75"/>
    <mergeCell ref="F84:F85"/>
    <mergeCell ref="F77:F79"/>
    <mergeCell ref="F47:F49"/>
  </mergeCells>
  <pageMargins left="0.7" right="0.7" top="0.75" bottom="0.75" header="0.3" footer="0.3"/>
  <pageSetup paperSize="9"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85"/>
  <sheetViews>
    <sheetView topLeftCell="A55" zoomScale="70" zoomScaleNormal="70" workbookViewId="0">
      <selection activeCell="F84" sqref="F84"/>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10.140625" customWidth="1"/>
    <col min="5" max="5" width="161" bestFit="1" customWidth="1"/>
    <col min="6" max="6" width="17.8554687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43132</v>
      </c>
      <c r="C3" s="100" t="s">
        <v>690</v>
      </c>
      <c r="D3" s="112">
        <v>8</v>
      </c>
      <c r="E3" s="99" t="s">
        <v>993</v>
      </c>
      <c r="F3" s="305" t="s">
        <v>957</v>
      </c>
    </row>
    <row r="4" spans="1:6" ht="32.25" customHeight="1" x14ac:dyDescent="0.25">
      <c r="A4" s="118"/>
      <c r="B4" s="101">
        <v>43252</v>
      </c>
      <c r="C4" s="100" t="s">
        <v>745</v>
      </c>
      <c r="D4" s="112">
        <v>3</v>
      </c>
      <c r="E4" s="99" t="s">
        <v>992</v>
      </c>
      <c r="F4" s="305"/>
    </row>
    <row r="5" spans="1:6" ht="32.25" customHeight="1" x14ac:dyDescent="0.25">
      <c r="A5" s="136"/>
      <c r="B5" s="101">
        <v>43313</v>
      </c>
      <c r="C5" s="100" t="s">
        <v>834</v>
      </c>
      <c r="D5" s="112">
        <v>1</v>
      </c>
      <c r="E5" s="99" t="s">
        <v>997</v>
      </c>
      <c r="F5" s="305"/>
    </row>
    <row r="6" spans="1:6" ht="18.75" x14ac:dyDescent="0.25">
      <c r="A6" s="160"/>
      <c r="B6" s="101">
        <v>43405</v>
      </c>
      <c r="C6" s="161" t="s">
        <v>629</v>
      </c>
      <c r="D6" s="99"/>
      <c r="E6" s="163" t="s">
        <v>1022</v>
      </c>
    </row>
    <row r="7" spans="1:6" ht="50.25" customHeight="1" x14ac:dyDescent="0.25">
      <c r="A7" s="194"/>
      <c r="B7" s="101">
        <v>43525</v>
      </c>
      <c r="C7" s="170" t="s">
        <v>1115</v>
      </c>
      <c r="D7" s="171">
        <v>38</v>
      </c>
      <c r="E7" s="99" t="s">
        <v>1631</v>
      </c>
      <c r="F7" s="264" t="s">
        <v>1941</v>
      </c>
    </row>
    <row r="8" spans="1:6" ht="18.75" x14ac:dyDescent="0.25">
      <c r="A8" s="283"/>
      <c r="B8" s="101">
        <v>43770</v>
      </c>
      <c r="C8" s="161" t="s">
        <v>629</v>
      </c>
      <c r="D8" s="99"/>
      <c r="E8" s="163" t="s">
        <v>1939</v>
      </c>
    </row>
    <row r="9" spans="1:6" x14ac:dyDescent="0.25">
      <c r="A9" s="97"/>
      <c r="B9" s="98"/>
      <c r="C9" s="97"/>
      <c r="D9" s="97"/>
      <c r="E9" s="97"/>
    </row>
    <row r="10" spans="1:6" ht="18.75" x14ac:dyDescent="0.25">
      <c r="A10" s="302" t="s">
        <v>110</v>
      </c>
      <c r="B10" s="102" t="s">
        <v>528</v>
      </c>
      <c r="C10" s="102" t="s">
        <v>631</v>
      </c>
      <c r="D10" s="102"/>
      <c r="E10" s="102" t="s">
        <v>630</v>
      </c>
    </row>
    <row r="11" spans="1:6" x14ac:dyDescent="0.25">
      <c r="A11" s="302"/>
      <c r="B11" s="101">
        <v>43009</v>
      </c>
      <c r="C11" s="161" t="s">
        <v>629</v>
      </c>
      <c r="D11" s="99"/>
      <c r="E11" s="163" t="s">
        <v>634</v>
      </c>
    </row>
    <row r="12" spans="1:6" ht="32.25" customHeight="1" x14ac:dyDescent="0.25">
      <c r="A12" s="302"/>
      <c r="B12" s="101">
        <v>43132</v>
      </c>
      <c r="C12" s="100" t="s">
        <v>683</v>
      </c>
      <c r="D12" s="112">
        <v>8</v>
      </c>
      <c r="E12" s="99" t="s">
        <v>993</v>
      </c>
      <c r="F12" s="305" t="s">
        <v>957</v>
      </c>
    </row>
    <row r="13" spans="1:6" ht="32.25" customHeight="1" x14ac:dyDescent="0.25">
      <c r="A13" s="158"/>
      <c r="B13" s="101">
        <v>43252</v>
      </c>
      <c r="C13" s="100" t="s">
        <v>745</v>
      </c>
      <c r="D13" s="112">
        <v>3</v>
      </c>
      <c r="E13" s="99" t="s">
        <v>992</v>
      </c>
      <c r="F13" s="305"/>
    </row>
    <row r="14" spans="1:6" ht="32.25" customHeight="1" x14ac:dyDescent="0.25">
      <c r="A14" s="136"/>
      <c r="B14" s="101">
        <v>43313</v>
      </c>
      <c r="C14" s="100" t="s">
        <v>834</v>
      </c>
      <c r="D14" s="112">
        <v>1</v>
      </c>
      <c r="E14" s="99" t="s">
        <v>994</v>
      </c>
      <c r="F14" s="305"/>
    </row>
    <row r="15" spans="1:6" ht="18.75" x14ac:dyDescent="0.25">
      <c r="A15" s="160"/>
      <c r="B15" s="101">
        <v>43405</v>
      </c>
      <c r="C15" s="161" t="s">
        <v>629</v>
      </c>
      <c r="D15" s="99"/>
      <c r="E15" s="163" t="s">
        <v>1022</v>
      </c>
    </row>
    <row r="16" spans="1:6" ht="51" customHeight="1" x14ac:dyDescent="0.25">
      <c r="A16" s="194"/>
      <c r="B16" s="101">
        <v>43525</v>
      </c>
      <c r="C16" s="170" t="s">
        <v>1115</v>
      </c>
      <c r="D16" s="171">
        <v>38</v>
      </c>
      <c r="E16" s="99" t="s">
        <v>1631</v>
      </c>
      <c r="F16" s="264" t="s">
        <v>1941</v>
      </c>
    </row>
    <row r="17" spans="1:6" ht="18.75" x14ac:dyDescent="0.25">
      <c r="A17" s="283"/>
      <c r="B17" s="101">
        <v>43770</v>
      </c>
      <c r="C17" s="161" t="s">
        <v>629</v>
      </c>
      <c r="D17" s="99"/>
      <c r="E17" s="163" t="s">
        <v>1939</v>
      </c>
    </row>
    <row r="18" spans="1:6" x14ac:dyDescent="0.25">
      <c r="A18" s="97"/>
      <c r="B18" s="98"/>
      <c r="C18" s="97"/>
      <c r="D18" s="97"/>
      <c r="E18" s="97"/>
    </row>
    <row r="19" spans="1:6" ht="18.75" x14ac:dyDescent="0.25">
      <c r="A19" s="302" t="s">
        <v>43</v>
      </c>
      <c r="B19" s="102" t="s">
        <v>528</v>
      </c>
      <c r="C19" s="102" t="s">
        <v>631</v>
      </c>
      <c r="D19" s="102"/>
      <c r="E19" s="102" t="s">
        <v>630</v>
      </c>
    </row>
    <row r="20" spans="1:6" x14ac:dyDescent="0.25">
      <c r="A20" s="302"/>
      <c r="B20" s="101">
        <v>43009</v>
      </c>
      <c r="C20" s="161" t="s">
        <v>629</v>
      </c>
      <c r="D20" s="99"/>
      <c r="E20" s="163" t="s">
        <v>634</v>
      </c>
    </row>
    <row r="21" spans="1:6" ht="32.25" customHeight="1" x14ac:dyDescent="0.25">
      <c r="A21" s="302"/>
      <c r="B21" s="101">
        <v>43132</v>
      </c>
      <c r="C21" s="100" t="s">
        <v>683</v>
      </c>
      <c r="D21" s="112">
        <v>8</v>
      </c>
      <c r="E21" s="99" t="s">
        <v>993</v>
      </c>
      <c r="F21" s="305" t="s">
        <v>957</v>
      </c>
    </row>
    <row r="22" spans="1:6" ht="32.25" customHeight="1" x14ac:dyDescent="0.25">
      <c r="A22" s="158"/>
      <c r="B22" s="101">
        <v>43252</v>
      </c>
      <c r="C22" s="100" t="s">
        <v>745</v>
      </c>
      <c r="D22" s="112">
        <v>3</v>
      </c>
      <c r="E22" s="99" t="s">
        <v>996</v>
      </c>
      <c r="F22" s="305"/>
    </row>
    <row r="23" spans="1:6" ht="32.25" customHeight="1" x14ac:dyDescent="0.25">
      <c r="A23" s="136"/>
      <c r="B23" s="101">
        <v>43313</v>
      </c>
      <c r="C23" s="100" t="s">
        <v>834</v>
      </c>
      <c r="D23" s="112">
        <v>1</v>
      </c>
      <c r="E23" s="99" t="s">
        <v>995</v>
      </c>
      <c r="F23" s="305"/>
    </row>
    <row r="24" spans="1:6" ht="18.75" x14ac:dyDescent="0.25">
      <c r="A24" s="160"/>
      <c r="B24" s="101">
        <v>43405</v>
      </c>
      <c r="C24" s="161" t="s">
        <v>629</v>
      </c>
      <c r="D24" s="99"/>
      <c r="E24" s="163" t="s">
        <v>1022</v>
      </c>
    </row>
    <row r="25" spans="1:6" ht="48.75" customHeight="1" x14ac:dyDescent="0.25">
      <c r="A25" s="194"/>
      <c r="B25" s="101">
        <v>43525</v>
      </c>
      <c r="C25" s="170" t="s">
        <v>1115</v>
      </c>
      <c r="D25" s="171">
        <v>38</v>
      </c>
      <c r="E25" s="99" t="s">
        <v>1631</v>
      </c>
      <c r="F25" s="264" t="s">
        <v>1941</v>
      </c>
    </row>
    <row r="26" spans="1:6" ht="18.75" x14ac:dyDescent="0.25">
      <c r="A26" s="283"/>
      <c r="B26" s="101">
        <v>43770</v>
      </c>
      <c r="C26" s="161" t="s">
        <v>629</v>
      </c>
      <c r="D26" s="99"/>
      <c r="E26" s="163" t="s">
        <v>1939</v>
      </c>
    </row>
    <row r="27" spans="1:6" x14ac:dyDescent="0.25">
      <c r="A27" s="97"/>
      <c r="B27" s="98"/>
      <c r="C27" s="97"/>
      <c r="D27" s="97"/>
      <c r="E27" s="97"/>
    </row>
    <row r="28" spans="1:6" ht="18.75" x14ac:dyDescent="0.25">
      <c r="A28" s="302" t="s">
        <v>96</v>
      </c>
      <c r="B28" s="102" t="s">
        <v>528</v>
      </c>
      <c r="C28" s="102" t="s">
        <v>631</v>
      </c>
      <c r="D28" s="102"/>
      <c r="E28" s="102" t="s">
        <v>630</v>
      </c>
    </row>
    <row r="29" spans="1:6" x14ac:dyDescent="0.25">
      <c r="A29" s="302"/>
      <c r="B29" s="101">
        <v>43009</v>
      </c>
      <c r="C29" s="161" t="s">
        <v>629</v>
      </c>
      <c r="D29" s="99"/>
      <c r="E29" s="163" t="s">
        <v>634</v>
      </c>
    </row>
    <row r="30" spans="1:6" ht="32.25" customHeight="1" x14ac:dyDescent="0.25">
      <c r="A30" s="302"/>
      <c r="B30" s="101">
        <v>43132</v>
      </c>
      <c r="C30" s="100" t="s">
        <v>651</v>
      </c>
      <c r="D30" s="112">
        <v>8</v>
      </c>
      <c r="E30" s="99" t="s">
        <v>998</v>
      </c>
      <c r="F30" s="305" t="s">
        <v>961</v>
      </c>
    </row>
    <row r="31" spans="1:6" ht="32.25" customHeight="1" x14ac:dyDescent="0.25">
      <c r="A31" s="118"/>
      <c r="B31" s="101">
        <v>43252</v>
      </c>
      <c r="C31" s="100" t="s">
        <v>746</v>
      </c>
      <c r="D31" s="112">
        <v>8</v>
      </c>
      <c r="E31" s="99" t="s">
        <v>999</v>
      </c>
      <c r="F31" s="305"/>
    </row>
    <row r="32" spans="1:6" ht="18.75" x14ac:dyDescent="0.25">
      <c r="A32" s="160"/>
      <c r="B32" s="101">
        <v>43405</v>
      </c>
      <c r="C32" s="161" t="s">
        <v>629</v>
      </c>
      <c r="D32" s="99"/>
      <c r="E32" s="163" t="s">
        <v>1021</v>
      </c>
    </row>
    <row r="33" spans="1:6" ht="61.5" customHeight="1" x14ac:dyDescent="0.25">
      <c r="A33" s="194"/>
      <c r="B33" s="101">
        <v>43525</v>
      </c>
      <c r="C33" s="170" t="s">
        <v>1115</v>
      </c>
      <c r="D33" s="171">
        <v>38</v>
      </c>
      <c r="E33" s="99" t="s">
        <v>1631</v>
      </c>
      <c r="F33" s="259" t="s">
        <v>1941</v>
      </c>
    </row>
    <row r="34" spans="1:6" ht="18.75" x14ac:dyDescent="0.25">
      <c r="A34" s="283"/>
      <c r="B34" s="101">
        <v>43770</v>
      </c>
      <c r="C34" s="161" t="s">
        <v>629</v>
      </c>
      <c r="D34" s="99"/>
      <c r="E34" s="163" t="s">
        <v>1939</v>
      </c>
    </row>
    <row r="35" spans="1:6" x14ac:dyDescent="0.25">
      <c r="A35" s="97"/>
      <c r="B35" s="98"/>
      <c r="C35" s="97"/>
      <c r="D35" s="97"/>
      <c r="E35" s="97"/>
    </row>
    <row r="36" spans="1:6" ht="18.75" x14ac:dyDescent="0.25">
      <c r="A36" s="302" t="s">
        <v>59</v>
      </c>
      <c r="B36" s="102" t="s">
        <v>528</v>
      </c>
      <c r="C36" s="102" t="s">
        <v>631</v>
      </c>
      <c r="D36" s="102"/>
      <c r="E36" s="102" t="s">
        <v>630</v>
      </c>
    </row>
    <row r="37" spans="1:6" x14ac:dyDescent="0.25">
      <c r="A37" s="302"/>
      <c r="B37" s="101">
        <v>43009</v>
      </c>
      <c r="C37" s="161" t="s">
        <v>629</v>
      </c>
      <c r="D37" s="99"/>
      <c r="E37" s="163" t="s">
        <v>634</v>
      </c>
    </row>
    <row r="38" spans="1:6" ht="32.25" customHeight="1" x14ac:dyDescent="0.25">
      <c r="A38" s="302"/>
      <c r="B38" s="101">
        <v>43160</v>
      </c>
      <c r="C38" s="100" t="s">
        <v>652</v>
      </c>
      <c r="D38" s="112">
        <v>8</v>
      </c>
      <c r="E38" s="99" t="s">
        <v>653</v>
      </c>
      <c r="F38" s="305" t="s">
        <v>961</v>
      </c>
    </row>
    <row r="39" spans="1:6" ht="32.25" customHeight="1" x14ac:dyDescent="0.25">
      <c r="A39" s="118"/>
      <c r="B39" s="101">
        <v>43252</v>
      </c>
      <c r="C39" s="100" t="s">
        <v>746</v>
      </c>
      <c r="D39" s="112">
        <v>8</v>
      </c>
      <c r="E39" s="99" t="s">
        <v>1000</v>
      </c>
      <c r="F39" s="305"/>
    </row>
    <row r="40" spans="1:6" ht="18.75" x14ac:dyDescent="0.25">
      <c r="A40" s="160"/>
      <c r="B40" s="101">
        <v>43405</v>
      </c>
      <c r="C40" s="161" t="s">
        <v>629</v>
      </c>
      <c r="D40" s="99"/>
      <c r="E40" s="163" t="s">
        <v>1021</v>
      </c>
    </row>
    <row r="41" spans="1:6" ht="18.75" x14ac:dyDescent="0.25">
      <c r="A41" s="194"/>
      <c r="B41" s="101">
        <v>43525</v>
      </c>
      <c r="C41" s="170" t="s">
        <v>849</v>
      </c>
      <c r="D41" s="171">
        <v>11</v>
      </c>
      <c r="E41" s="99" t="s">
        <v>1203</v>
      </c>
      <c r="F41" s="303" t="s">
        <v>1941</v>
      </c>
    </row>
    <row r="42" spans="1:6" ht="32.25" customHeight="1" x14ac:dyDescent="0.25">
      <c r="A42" s="208"/>
      <c r="B42" s="101">
        <v>43586</v>
      </c>
      <c r="C42" s="170" t="s">
        <v>1289</v>
      </c>
      <c r="D42" s="171">
        <v>20</v>
      </c>
      <c r="E42" s="99" t="s">
        <v>1290</v>
      </c>
      <c r="F42" s="304"/>
    </row>
    <row r="43" spans="1:6" ht="30" customHeight="1" x14ac:dyDescent="0.25">
      <c r="A43" s="243"/>
      <c r="B43" s="101">
        <v>43678</v>
      </c>
      <c r="C43" s="170" t="s">
        <v>1555</v>
      </c>
      <c r="D43" s="171">
        <v>7</v>
      </c>
      <c r="E43" s="99" t="s">
        <v>1658</v>
      </c>
      <c r="F43" s="304"/>
    </row>
    <row r="44" spans="1:6" ht="18.75" x14ac:dyDescent="0.25">
      <c r="A44" s="266"/>
      <c r="B44" s="101">
        <v>43739</v>
      </c>
      <c r="C44" s="161" t="s">
        <v>629</v>
      </c>
      <c r="D44" s="99"/>
      <c r="E44" s="163" t="s">
        <v>1691</v>
      </c>
    </row>
    <row r="45" spans="1:6" x14ac:dyDescent="0.25">
      <c r="A45" s="97"/>
      <c r="B45" s="98"/>
      <c r="C45" s="97"/>
      <c r="D45" s="97"/>
      <c r="E45" s="97"/>
    </row>
    <row r="46" spans="1:6" ht="18.75" x14ac:dyDescent="0.25">
      <c r="A46" s="302" t="s">
        <v>164</v>
      </c>
      <c r="B46" s="102" t="s">
        <v>528</v>
      </c>
      <c r="C46" s="102" t="s">
        <v>631</v>
      </c>
      <c r="D46" s="102"/>
      <c r="E46" s="102" t="s">
        <v>630</v>
      </c>
    </row>
    <row r="47" spans="1:6" x14ac:dyDescent="0.25">
      <c r="A47" s="302"/>
      <c r="B47" s="101">
        <v>43009</v>
      </c>
      <c r="C47" s="161" t="s">
        <v>629</v>
      </c>
      <c r="D47" s="99"/>
      <c r="E47" s="163" t="s">
        <v>634</v>
      </c>
    </row>
    <row r="48" spans="1:6" ht="32.25" customHeight="1" x14ac:dyDescent="0.25">
      <c r="A48" s="302"/>
      <c r="B48" s="101">
        <v>43132</v>
      </c>
      <c r="C48" s="100" t="s">
        <v>638</v>
      </c>
      <c r="D48" s="112">
        <v>8</v>
      </c>
      <c r="E48" s="99" t="s">
        <v>637</v>
      </c>
      <c r="F48" s="305" t="s">
        <v>961</v>
      </c>
    </row>
    <row r="49" spans="1:6" ht="32.25" customHeight="1" x14ac:dyDescent="0.25">
      <c r="A49" s="118"/>
      <c r="B49" s="101">
        <v>43252</v>
      </c>
      <c r="C49" s="100" t="s">
        <v>746</v>
      </c>
      <c r="D49" s="112">
        <v>8</v>
      </c>
      <c r="E49" s="99" t="s">
        <v>1000</v>
      </c>
      <c r="F49" s="305"/>
    </row>
    <row r="50" spans="1:6" ht="18.75" x14ac:dyDescent="0.25">
      <c r="A50" s="160"/>
      <c r="B50" s="101">
        <v>43405</v>
      </c>
      <c r="C50" s="161" t="s">
        <v>629</v>
      </c>
      <c r="D50" s="99"/>
      <c r="E50" s="163" t="s">
        <v>1021</v>
      </c>
    </row>
    <row r="51" spans="1:6" ht="18.75" x14ac:dyDescent="0.25">
      <c r="A51" s="191"/>
      <c r="B51" s="101">
        <v>43497</v>
      </c>
      <c r="C51" s="170" t="s">
        <v>850</v>
      </c>
      <c r="D51" s="171">
        <v>11</v>
      </c>
      <c r="E51" s="99" t="s">
        <v>1203</v>
      </c>
      <c r="F51" s="303" t="s">
        <v>1656</v>
      </c>
    </row>
    <row r="52" spans="1:6" ht="32.25" customHeight="1" x14ac:dyDescent="0.25">
      <c r="A52" s="208"/>
      <c r="B52" s="101">
        <v>43586</v>
      </c>
      <c r="C52" s="170" t="s">
        <v>1291</v>
      </c>
      <c r="D52" s="171">
        <v>20</v>
      </c>
      <c r="E52" s="99" t="s">
        <v>1290</v>
      </c>
      <c r="F52" s="304"/>
    </row>
    <row r="53" spans="1:6" ht="32.25" customHeight="1" x14ac:dyDescent="0.25">
      <c r="A53" s="253"/>
      <c r="B53" s="101">
        <v>43709</v>
      </c>
      <c r="C53" s="170" t="s">
        <v>832</v>
      </c>
      <c r="D53" s="171">
        <v>4</v>
      </c>
      <c r="E53" s="99" t="s">
        <v>1632</v>
      </c>
      <c r="F53" s="304"/>
    </row>
    <row r="54" spans="1:6" ht="18.75" x14ac:dyDescent="0.25">
      <c r="A54" s="286"/>
      <c r="B54" s="101">
        <v>43891</v>
      </c>
      <c r="C54" s="161" t="s">
        <v>629</v>
      </c>
      <c r="D54" s="99"/>
      <c r="E54" s="163" t="s">
        <v>1956</v>
      </c>
    </row>
    <row r="55" spans="1:6" x14ac:dyDescent="0.25">
      <c r="A55" s="97"/>
      <c r="B55" s="98"/>
      <c r="C55" s="97"/>
      <c r="D55" s="97"/>
      <c r="E55" s="97"/>
    </row>
    <row r="56" spans="1:6" ht="18.75" x14ac:dyDescent="0.25">
      <c r="A56" s="302" t="s">
        <v>280</v>
      </c>
      <c r="B56" s="102" t="s">
        <v>528</v>
      </c>
      <c r="C56" s="102" t="s">
        <v>631</v>
      </c>
      <c r="D56" s="102"/>
      <c r="E56" s="102" t="s">
        <v>630</v>
      </c>
    </row>
    <row r="57" spans="1:6" x14ac:dyDescent="0.25">
      <c r="A57" s="302"/>
      <c r="B57" s="101">
        <v>43009</v>
      </c>
      <c r="C57" s="161" t="s">
        <v>629</v>
      </c>
      <c r="D57" s="99"/>
      <c r="E57" s="163" t="s">
        <v>634</v>
      </c>
    </row>
    <row r="58" spans="1:6" ht="32.25" customHeight="1" x14ac:dyDescent="0.25">
      <c r="A58" s="302"/>
      <c r="B58" s="101">
        <v>43132</v>
      </c>
      <c r="C58" s="100" t="s">
        <v>638</v>
      </c>
      <c r="D58" s="112">
        <v>8</v>
      </c>
      <c r="E58" s="99" t="s">
        <v>637</v>
      </c>
      <c r="F58" s="305" t="s">
        <v>961</v>
      </c>
    </row>
    <row r="59" spans="1:6" ht="32.25" customHeight="1" x14ac:dyDescent="0.25">
      <c r="A59" s="118"/>
      <c r="B59" s="101">
        <v>43252</v>
      </c>
      <c r="C59" s="100" t="s">
        <v>746</v>
      </c>
      <c r="D59" s="112">
        <v>8</v>
      </c>
      <c r="E59" s="99" t="s">
        <v>1000</v>
      </c>
      <c r="F59" s="305"/>
    </row>
    <row r="60" spans="1:6" ht="18.75" x14ac:dyDescent="0.25">
      <c r="A60" s="160"/>
      <c r="B60" s="101">
        <v>43405</v>
      </c>
      <c r="C60" s="161" t="s">
        <v>629</v>
      </c>
      <c r="D60" s="99"/>
      <c r="E60" s="163" t="s">
        <v>1021</v>
      </c>
    </row>
    <row r="61" spans="1:6" ht="18.75" x14ac:dyDescent="0.25">
      <c r="A61" s="191"/>
      <c r="B61" s="101">
        <v>43497</v>
      </c>
      <c r="C61" s="170" t="s">
        <v>834</v>
      </c>
      <c r="D61" s="171">
        <v>6</v>
      </c>
      <c r="E61" s="99" t="s">
        <v>1204</v>
      </c>
      <c r="F61" s="303" t="s">
        <v>1947</v>
      </c>
    </row>
    <row r="62" spans="1:6" ht="32.25" customHeight="1" x14ac:dyDescent="0.25">
      <c r="A62" s="227"/>
      <c r="B62" s="101">
        <v>43586</v>
      </c>
      <c r="C62" s="170" t="s">
        <v>1148</v>
      </c>
      <c r="D62" s="171">
        <v>9</v>
      </c>
      <c r="E62" s="99" t="s">
        <v>1454</v>
      </c>
      <c r="F62" s="304"/>
    </row>
    <row r="63" spans="1:6" ht="32.25" customHeight="1" x14ac:dyDescent="0.25">
      <c r="A63" s="232"/>
      <c r="B63" s="101">
        <v>43647</v>
      </c>
      <c r="C63" s="170" t="s">
        <v>531</v>
      </c>
      <c r="D63" s="171">
        <v>13</v>
      </c>
      <c r="E63" s="99" t="s">
        <v>1453</v>
      </c>
      <c r="F63" s="304"/>
    </row>
    <row r="64" spans="1:6" ht="18.75" x14ac:dyDescent="0.25">
      <c r="A64" s="286"/>
      <c r="B64" s="101">
        <v>43891</v>
      </c>
      <c r="C64" s="161" t="s">
        <v>629</v>
      </c>
      <c r="D64" s="99"/>
      <c r="E64" s="163" t="s">
        <v>1956</v>
      </c>
    </row>
    <row r="65" spans="1:6" x14ac:dyDescent="0.25">
      <c r="A65" s="97"/>
      <c r="B65" s="98"/>
      <c r="C65" s="97"/>
      <c r="D65" s="97"/>
      <c r="E65" s="97"/>
    </row>
    <row r="66" spans="1:6" ht="18.75" x14ac:dyDescent="0.25">
      <c r="A66" s="302" t="s">
        <v>599</v>
      </c>
      <c r="B66" s="102" t="s">
        <v>528</v>
      </c>
      <c r="C66" s="102" t="s">
        <v>631</v>
      </c>
      <c r="D66" s="102"/>
      <c r="E66" s="102" t="s">
        <v>630</v>
      </c>
    </row>
    <row r="67" spans="1:6" x14ac:dyDescent="0.25">
      <c r="A67" s="302"/>
      <c r="B67" s="101">
        <v>43009</v>
      </c>
      <c r="C67" s="161" t="s">
        <v>629</v>
      </c>
      <c r="D67" s="99"/>
      <c r="E67" s="163" t="s">
        <v>634</v>
      </c>
    </row>
    <row r="68" spans="1:6" ht="32.25" customHeight="1" x14ac:dyDescent="0.25">
      <c r="A68" s="302"/>
      <c r="B68" s="101">
        <v>43132</v>
      </c>
      <c r="C68" s="100" t="s">
        <v>638</v>
      </c>
      <c r="D68" s="112">
        <v>8</v>
      </c>
      <c r="E68" s="99" t="s">
        <v>637</v>
      </c>
      <c r="F68" s="305" t="s">
        <v>961</v>
      </c>
    </row>
    <row r="69" spans="1:6" ht="32.25" customHeight="1" x14ac:dyDescent="0.25">
      <c r="A69" s="118"/>
      <c r="B69" s="101">
        <v>43252</v>
      </c>
      <c r="C69" s="100" t="s">
        <v>746</v>
      </c>
      <c r="D69" s="112">
        <v>8</v>
      </c>
      <c r="E69" s="99" t="s">
        <v>1000</v>
      </c>
      <c r="F69" s="305"/>
    </row>
    <row r="70" spans="1:6" ht="18.75" x14ac:dyDescent="0.25">
      <c r="A70" s="160"/>
      <c r="B70" s="101">
        <v>43405</v>
      </c>
      <c r="C70" s="161" t="s">
        <v>629</v>
      </c>
      <c r="D70" s="99"/>
      <c r="E70" s="163" t="s">
        <v>1021</v>
      </c>
    </row>
    <row r="71" spans="1:6" ht="18.75" x14ac:dyDescent="0.25">
      <c r="A71" s="191"/>
      <c r="B71" s="101">
        <v>43497</v>
      </c>
      <c r="C71" s="170" t="s">
        <v>1106</v>
      </c>
      <c r="D71" s="171">
        <v>11</v>
      </c>
      <c r="E71" s="99" t="s">
        <v>1203</v>
      </c>
      <c r="F71" s="303" t="s">
        <v>1682</v>
      </c>
    </row>
    <row r="72" spans="1:6" ht="32.25" customHeight="1" x14ac:dyDescent="0.25">
      <c r="A72" s="224"/>
      <c r="B72" s="101">
        <v>43586</v>
      </c>
      <c r="C72" s="170" t="s">
        <v>1144</v>
      </c>
      <c r="D72" s="171">
        <v>9</v>
      </c>
      <c r="E72" s="99" t="s">
        <v>1454</v>
      </c>
      <c r="F72" s="304"/>
    </row>
    <row r="73" spans="1:6" ht="32.25" customHeight="1" x14ac:dyDescent="0.25">
      <c r="A73" s="232"/>
      <c r="B73" s="101">
        <v>43647</v>
      </c>
      <c r="C73" s="170" t="s">
        <v>531</v>
      </c>
      <c r="D73" s="171">
        <v>13</v>
      </c>
      <c r="E73" s="99" t="s">
        <v>1476</v>
      </c>
      <c r="F73" s="304"/>
    </row>
    <row r="74" spans="1:6" ht="18.75" x14ac:dyDescent="0.25">
      <c r="A74" s="286"/>
      <c r="B74" s="101">
        <v>43891</v>
      </c>
      <c r="C74" s="161" t="s">
        <v>629</v>
      </c>
      <c r="D74" s="99"/>
      <c r="E74" s="163" t="s">
        <v>1956</v>
      </c>
    </row>
    <row r="75" spans="1:6" x14ac:dyDescent="0.25">
      <c r="A75" s="97"/>
      <c r="B75" s="98"/>
      <c r="C75" s="97"/>
      <c r="D75" s="97"/>
      <c r="E75" s="97"/>
    </row>
    <row r="76" spans="1:6" ht="18.75" x14ac:dyDescent="0.25">
      <c r="A76" s="302" t="s">
        <v>600</v>
      </c>
      <c r="B76" s="102" t="s">
        <v>528</v>
      </c>
      <c r="C76" s="102" t="s">
        <v>631</v>
      </c>
      <c r="D76" s="102"/>
      <c r="E76" s="102" t="s">
        <v>630</v>
      </c>
    </row>
    <row r="77" spans="1:6" x14ac:dyDescent="0.25">
      <c r="A77" s="302"/>
      <c r="B77" s="101">
        <v>43009</v>
      </c>
      <c r="C77" s="161" t="s">
        <v>629</v>
      </c>
      <c r="D77" s="99"/>
      <c r="E77" s="163" t="s">
        <v>634</v>
      </c>
    </row>
    <row r="78" spans="1:6" ht="32.25" customHeight="1" x14ac:dyDescent="0.25">
      <c r="A78" s="302"/>
      <c r="B78" s="101">
        <v>43132</v>
      </c>
      <c r="C78" s="100" t="s">
        <v>636</v>
      </c>
      <c r="D78" s="112">
        <v>8</v>
      </c>
      <c r="E78" s="99" t="s">
        <v>637</v>
      </c>
      <c r="F78" s="305" t="s">
        <v>962</v>
      </c>
    </row>
    <row r="79" spans="1:6" ht="59.25" customHeight="1" x14ac:dyDescent="0.25">
      <c r="A79" s="118"/>
      <c r="B79" s="101">
        <v>43252</v>
      </c>
      <c r="C79" s="100" t="s">
        <v>747</v>
      </c>
      <c r="D79" s="112">
        <v>9</v>
      </c>
      <c r="E79" s="99" t="s">
        <v>1001</v>
      </c>
      <c r="F79" s="305"/>
    </row>
    <row r="80" spans="1:6" ht="18.75" x14ac:dyDescent="0.25">
      <c r="A80" s="160"/>
      <c r="B80" s="101">
        <v>43405</v>
      </c>
      <c r="C80" s="161" t="s">
        <v>629</v>
      </c>
      <c r="D80" s="99"/>
      <c r="E80" s="163" t="s">
        <v>1021</v>
      </c>
    </row>
    <row r="81" spans="1:6" ht="18.75" x14ac:dyDescent="0.25">
      <c r="A81" s="200"/>
      <c r="B81" s="101">
        <v>43556</v>
      </c>
      <c r="C81" s="170" t="s">
        <v>566</v>
      </c>
      <c r="D81" s="171">
        <v>12</v>
      </c>
      <c r="E81" s="99" t="s">
        <v>1173</v>
      </c>
      <c r="F81" s="303" t="s">
        <v>1682</v>
      </c>
    </row>
    <row r="82" spans="1:6" ht="32.25" customHeight="1" x14ac:dyDescent="0.25">
      <c r="A82" s="224"/>
      <c r="B82" s="101">
        <v>43586</v>
      </c>
      <c r="C82" s="170" t="s">
        <v>1314</v>
      </c>
      <c r="D82" s="171">
        <v>8</v>
      </c>
      <c r="E82" s="99" t="s">
        <v>1454</v>
      </c>
      <c r="F82" s="304"/>
    </row>
    <row r="83" spans="1:6" ht="32.25" customHeight="1" x14ac:dyDescent="0.25">
      <c r="A83" s="232"/>
      <c r="B83" s="101">
        <v>43647</v>
      </c>
      <c r="C83" s="170" t="s">
        <v>531</v>
      </c>
      <c r="D83" s="171">
        <v>13</v>
      </c>
      <c r="E83" s="99" t="s">
        <v>1476</v>
      </c>
      <c r="F83" s="304"/>
    </row>
    <row r="84" spans="1:6" ht="18.75" x14ac:dyDescent="0.25">
      <c r="A84" s="286"/>
      <c r="B84" s="101">
        <v>43891</v>
      </c>
      <c r="C84" s="161" t="s">
        <v>629</v>
      </c>
      <c r="D84" s="99"/>
      <c r="E84" s="163" t="s">
        <v>1956</v>
      </c>
    </row>
    <row r="85" spans="1:6" x14ac:dyDescent="0.25">
      <c r="A85" s="97"/>
      <c r="B85" s="98"/>
      <c r="C85" s="97"/>
      <c r="D85" s="97"/>
      <c r="E85" s="97"/>
    </row>
  </sheetData>
  <mergeCells count="23">
    <mergeCell ref="F81:F83"/>
    <mergeCell ref="F51:F53"/>
    <mergeCell ref="F3:F5"/>
    <mergeCell ref="F30:F31"/>
    <mergeCell ref="F21:F23"/>
    <mergeCell ref="F12:F14"/>
    <mergeCell ref="F78:F79"/>
    <mergeCell ref="F68:F69"/>
    <mergeCell ref="F58:F59"/>
    <mergeCell ref="F48:F49"/>
    <mergeCell ref="F38:F39"/>
    <mergeCell ref="F41:F43"/>
    <mergeCell ref="F61:F63"/>
    <mergeCell ref="F71:F73"/>
    <mergeCell ref="A56:A58"/>
    <mergeCell ref="A66:A68"/>
    <mergeCell ref="A76:A78"/>
    <mergeCell ref="A1:A3"/>
    <mergeCell ref="A10:A12"/>
    <mergeCell ref="A19:A21"/>
    <mergeCell ref="A28:A30"/>
    <mergeCell ref="A36:A38"/>
    <mergeCell ref="A46:A48"/>
  </mergeCells>
  <pageMargins left="0.7" right="0.7" top="0.75" bottom="0.75" header="0.3" footer="0.3"/>
  <pageSetup paperSize="9" orientation="portrait" horizontalDpi="360"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00"/>
  <sheetViews>
    <sheetView topLeftCell="A80" zoomScale="70" zoomScaleNormal="70" workbookViewId="0">
      <selection activeCell="F99" sqref="F9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6.85546875" customWidth="1"/>
    <col min="5" max="5" width="161" bestFit="1" customWidth="1"/>
    <col min="6" max="6" width="18.57031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43160</v>
      </c>
      <c r="C3" s="100" t="s">
        <v>645</v>
      </c>
      <c r="D3" s="112">
        <v>9</v>
      </c>
      <c r="E3" s="99" t="s">
        <v>706</v>
      </c>
      <c r="F3" s="305" t="s">
        <v>961</v>
      </c>
    </row>
    <row r="4" spans="1:6" ht="32.25" customHeight="1" x14ac:dyDescent="0.25">
      <c r="A4" s="302"/>
      <c r="B4" s="101">
        <v>43221</v>
      </c>
      <c r="C4" s="100" t="s">
        <v>787</v>
      </c>
      <c r="D4" s="112">
        <v>7</v>
      </c>
      <c r="E4" s="99" t="s">
        <v>1002</v>
      </c>
      <c r="F4" s="305"/>
    </row>
    <row r="5" spans="1:6" ht="32.25" customHeight="1" x14ac:dyDescent="0.25">
      <c r="A5" s="140"/>
      <c r="B5" s="101">
        <v>43344</v>
      </c>
      <c r="C5" s="100" t="s">
        <v>848</v>
      </c>
      <c r="D5" s="112">
        <v>0</v>
      </c>
      <c r="E5" s="99" t="s">
        <v>1004</v>
      </c>
      <c r="F5" s="305"/>
    </row>
    <row r="6" spans="1:6" ht="18.75" x14ac:dyDescent="0.25">
      <c r="A6" s="265"/>
      <c r="B6" s="101">
        <v>43405</v>
      </c>
      <c r="C6" s="161" t="s">
        <v>629</v>
      </c>
      <c r="D6" s="99"/>
      <c r="E6" s="163" t="s">
        <v>891</v>
      </c>
    </row>
    <row r="7" spans="1:6" ht="18.75" x14ac:dyDescent="0.25">
      <c r="A7" s="199"/>
      <c r="B7" s="101">
        <v>43525</v>
      </c>
      <c r="C7" s="170" t="s">
        <v>560</v>
      </c>
      <c r="D7" s="171">
        <v>9</v>
      </c>
      <c r="E7" s="99" t="s">
        <v>1097</v>
      </c>
      <c r="F7" s="305" t="s">
        <v>1948</v>
      </c>
    </row>
    <row r="8" spans="1:6" ht="57.75" customHeight="1" x14ac:dyDescent="0.25">
      <c r="A8" s="227"/>
      <c r="B8" s="101">
        <v>43586</v>
      </c>
      <c r="C8" s="170" t="s">
        <v>737</v>
      </c>
      <c r="D8" s="171">
        <v>21</v>
      </c>
      <c r="E8" s="99" t="s">
        <v>1527</v>
      </c>
      <c r="F8" s="305"/>
    </row>
    <row r="9" spans="1:6" ht="32.25" customHeight="1" x14ac:dyDescent="0.25">
      <c r="A9" s="246"/>
      <c r="B9" s="101">
        <v>40391</v>
      </c>
      <c r="C9" s="170" t="s">
        <v>1554</v>
      </c>
      <c r="D9" s="171">
        <v>4</v>
      </c>
      <c r="E9" s="99" t="s">
        <v>1891</v>
      </c>
      <c r="F9" s="305"/>
    </row>
    <row r="10" spans="1:6" ht="18.75" x14ac:dyDescent="0.25">
      <c r="A10" s="283"/>
      <c r="B10" s="101">
        <v>43770</v>
      </c>
      <c r="C10" s="161" t="s">
        <v>629</v>
      </c>
      <c r="D10" s="99"/>
      <c r="E10" s="163" t="s">
        <v>1940</v>
      </c>
    </row>
    <row r="11" spans="1:6" x14ac:dyDescent="0.25">
      <c r="A11" s="97"/>
      <c r="B11" s="98"/>
      <c r="C11" s="97"/>
      <c r="D11" s="97"/>
      <c r="E11" s="97"/>
    </row>
    <row r="12" spans="1:6" ht="18.75" x14ac:dyDescent="0.25">
      <c r="A12" s="302" t="s">
        <v>110</v>
      </c>
      <c r="B12" s="102" t="s">
        <v>528</v>
      </c>
      <c r="C12" s="102" t="s">
        <v>631</v>
      </c>
      <c r="D12" s="102"/>
      <c r="E12" s="102" t="s">
        <v>630</v>
      </c>
    </row>
    <row r="13" spans="1:6" x14ac:dyDescent="0.25">
      <c r="A13" s="302"/>
      <c r="B13" s="101">
        <v>43009</v>
      </c>
      <c r="C13" s="161" t="s">
        <v>629</v>
      </c>
      <c r="D13" s="99"/>
      <c r="E13" s="163" t="s">
        <v>634</v>
      </c>
    </row>
    <row r="14" spans="1:6" ht="32.25" customHeight="1" x14ac:dyDescent="0.25">
      <c r="A14" s="302"/>
      <c r="B14" s="101">
        <v>43160</v>
      </c>
      <c r="C14" s="100" t="s">
        <v>646</v>
      </c>
      <c r="D14" s="112">
        <v>7</v>
      </c>
      <c r="E14" s="99" t="s">
        <v>707</v>
      </c>
      <c r="F14" s="305" t="s">
        <v>987</v>
      </c>
    </row>
    <row r="15" spans="1:6" ht="32.25" customHeight="1" x14ac:dyDescent="0.25">
      <c r="A15" s="110"/>
      <c r="B15" s="101">
        <v>43221</v>
      </c>
      <c r="C15" s="100" t="s">
        <v>788</v>
      </c>
      <c r="D15" s="112">
        <v>7</v>
      </c>
      <c r="E15" s="99" t="s">
        <v>1003</v>
      </c>
      <c r="F15" s="305"/>
    </row>
    <row r="16" spans="1:6" ht="32.25" customHeight="1" x14ac:dyDescent="0.25">
      <c r="A16" s="140"/>
      <c r="B16" s="101">
        <v>43344</v>
      </c>
      <c r="C16" s="100" t="s">
        <v>848</v>
      </c>
      <c r="D16" s="112">
        <v>0</v>
      </c>
      <c r="E16" s="99" t="s">
        <v>1004</v>
      </c>
      <c r="F16" s="305"/>
    </row>
    <row r="17" spans="1:6" ht="18.75" x14ac:dyDescent="0.25">
      <c r="A17" s="265"/>
      <c r="B17" s="101">
        <v>43405</v>
      </c>
      <c r="C17" s="161" t="s">
        <v>629</v>
      </c>
      <c r="D17" s="99"/>
      <c r="E17" s="163" t="s">
        <v>891</v>
      </c>
    </row>
    <row r="18" spans="1:6" ht="18.75" x14ac:dyDescent="0.25">
      <c r="A18" s="189"/>
      <c r="B18" s="101">
        <v>43497</v>
      </c>
      <c r="C18" s="170" t="s">
        <v>547</v>
      </c>
      <c r="D18" s="171">
        <v>16</v>
      </c>
      <c r="E18" s="99" t="s">
        <v>1097</v>
      </c>
      <c r="F18" s="305" t="s">
        <v>1983</v>
      </c>
    </row>
    <row r="19" spans="1:6" ht="57.75" customHeight="1" x14ac:dyDescent="0.25">
      <c r="A19" s="210"/>
      <c r="B19" s="101">
        <v>43586</v>
      </c>
      <c r="C19" s="170" t="s">
        <v>1343</v>
      </c>
      <c r="D19" s="171">
        <v>21</v>
      </c>
      <c r="E19" s="99" t="s">
        <v>1526</v>
      </c>
      <c r="F19" s="305"/>
    </row>
    <row r="20" spans="1:6" ht="57.75" customHeight="1" x14ac:dyDescent="0.25">
      <c r="A20" s="243"/>
      <c r="B20" s="101">
        <v>43678</v>
      </c>
      <c r="C20" s="170" t="s">
        <v>1529</v>
      </c>
      <c r="D20" s="171">
        <v>15</v>
      </c>
      <c r="E20" s="99" t="s">
        <v>1530</v>
      </c>
      <c r="F20" s="305"/>
    </row>
    <row r="21" spans="1:6" ht="18.75" x14ac:dyDescent="0.25">
      <c r="A21" s="286"/>
      <c r="B21" s="101">
        <v>43831</v>
      </c>
      <c r="C21" s="161" t="s">
        <v>629</v>
      </c>
      <c r="D21" s="99"/>
      <c r="E21" s="163" t="s">
        <v>1956</v>
      </c>
    </row>
    <row r="22" spans="1:6" x14ac:dyDescent="0.25">
      <c r="A22" s="97"/>
      <c r="B22" s="98"/>
      <c r="C22" s="97"/>
      <c r="D22" s="97"/>
      <c r="E22" s="97"/>
    </row>
    <row r="23" spans="1:6" ht="18.75" x14ac:dyDescent="0.25">
      <c r="A23" s="302" t="s">
        <v>43</v>
      </c>
      <c r="B23" s="102" t="s">
        <v>528</v>
      </c>
      <c r="C23" s="102" t="s">
        <v>631</v>
      </c>
      <c r="D23" s="102"/>
      <c r="E23" s="102" t="s">
        <v>630</v>
      </c>
    </row>
    <row r="24" spans="1:6" x14ac:dyDescent="0.25">
      <c r="A24" s="302"/>
      <c r="B24" s="101">
        <v>43009</v>
      </c>
      <c r="C24" s="161" t="s">
        <v>629</v>
      </c>
      <c r="D24" s="99"/>
      <c r="E24" s="163" t="s">
        <v>634</v>
      </c>
    </row>
    <row r="25" spans="1:6" ht="32.25" customHeight="1" x14ac:dyDescent="0.25">
      <c r="A25" s="302"/>
      <c r="B25" s="101">
        <v>43160</v>
      </c>
      <c r="C25" s="100" t="s">
        <v>645</v>
      </c>
      <c r="D25" s="112">
        <v>9</v>
      </c>
      <c r="E25" s="99" t="s">
        <v>708</v>
      </c>
      <c r="F25" s="305" t="s">
        <v>961</v>
      </c>
    </row>
    <row r="26" spans="1:6" ht="32.25" customHeight="1" x14ac:dyDescent="0.25">
      <c r="A26" s="110"/>
      <c r="B26" s="101">
        <v>43221</v>
      </c>
      <c r="C26" s="100" t="s">
        <v>789</v>
      </c>
      <c r="D26" s="112">
        <v>7</v>
      </c>
      <c r="E26" s="99" t="s">
        <v>1003</v>
      </c>
      <c r="F26" s="305"/>
    </row>
    <row r="27" spans="1:6" ht="32.25" customHeight="1" x14ac:dyDescent="0.25">
      <c r="A27" s="140"/>
      <c r="B27" s="101">
        <v>43344</v>
      </c>
      <c r="C27" s="100" t="s">
        <v>848</v>
      </c>
      <c r="D27" s="112">
        <v>0</v>
      </c>
      <c r="E27" s="99" t="s">
        <v>1004</v>
      </c>
      <c r="F27" s="305"/>
    </row>
    <row r="28" spans="1:6" ht="18.75" x14ac:dyDescent="0.25">
      <c r="A28" s="265"/>
      <c r="B28" s="101">
        <v>43405</v>
      </c>
      <c r="C28" s="161" t="s">
        <v>629</v>
      </c>
      <c r="D28" s="99"/>
      <c r="E28" s="163" t="s">
        <v>891</v>
      </c>
    </row>
    <row r="29" spans="1:6" ht="18.75" x14ac:dyDescent="0.25">
      <c r="A29" s="189"/>
      <c r="B29" s="101">
        <v>43497</v>
      </c>
      <c r="C29" s="170" t="s">
        <v>547</v>
      </c>
      <c r="D29" s="171">
        <v>16</v>
      </c>
      <c r="E29" s="99" t="s">
        <v>1097</v>
      </c>
      <c r="F29" s="305" t="s">
        <v>1983</v>
      </c>
    </row>
    <row r="30" spans="1:6" ht="54" customHeight="1" x14ac:dyDescent="0.25">
      <c r="A30" s="210"/>
      <c r="B30" s="101">
        <v>43586</v>
      </c>
      <c r="C30" s="170" t="s">
        <v>1343</v>
      </c>
      <c r="D30" s="171">
        <v>21</v>
      </c>
      <c r="E30" s="99" t="s">
        <v>1526</v>
      </c>
      <c r="F30" s="305"/>
    </row>
    <row r="31" spans="1:6" ht="57.75" customHeight="1" x14ac:dyDescent="0.25">
      <c r="A31" s="243"/>
      <c r="B31" s="101">
        <v>43678</v>
      </c>
      <c r="C31" s="170" t="s">
        <v>1531</v>
      </c>
      <c r="D31" s="171">
        <v>15</v>
      </c>
      <c r="E31" s="99" t="s">
        <v>1532</v>
      </c>
      <c r="F31" s="305"/>
    </row>
    <row r="32" spans="1:6" ht="18.75" x14ac:dyDescent="0.25">
      <c r="A32" s="286"/>
      <c r="B32" s="101">
        <v>43831</v>
      </c>
      <c r="C32" s="161" t="s">
        <v>629</v>
      </c>
      <c r="D32" s="99"/>
      <c r="E32" s="163" t="s">
        <v>1956</v>
      </c>
    </row>
    <row r="33" spans="1:6" x14ac:dyDescent="0.25">
      <c r="A33" s="97"/>
      <c r="B33" s="98"/>
      <c r="C33" s="97"/>
      <c r="D33" s="97"/>
      <c r="E33" s="97"/>
    </row>
    <row r="34" spans="1:6" ht="18.75" x14ac:dyDescent="0.25">
      <c r="A34" s="302" t="s">
        <v>96</v>
      </c>
      <c r="B34" s="102" t="s">
        <v>528</v>
      </c>
      <c r="C34" s="102" t="s">
        <v>631</v>
      </c>
      <c r="D34" s="102"/>
      <c r="E34" s="102" t="s">
        <v>630</v>
      </c>
    </row>
    <row r="35" spans="1:6" x14ac:dyDescent="0.25">
      <c r="A35" s="302"/>
      <c r="B35" s="101">
        <v>43009</v>
      </c>
      <c r="C35" s="161" t="s">
        <v>629</v>
      </c>
      <c r="D35" s="99"/>
      <c r="E35" s="163" t="s">
        <v>634</v>
      </c>
    </row>
    <row r="36" spans="1:6" ht="32.25" customHeight="1" x14ac:dyDescent="0.25">
      <c r="A36" s="302"/>
      <c r="B36" s="101">
        <v>43160</v>
      </c>
      <c r="C36" s="100" t="s">
        <v>646</v>
      </c>
      <c r="D36" s="112">
        <v>7</v>
      </c>
      <c r="E36" s="99" t="s">
        <v>709</v>
      </c>
      <c r="F36" s="305" t="s">
        <v>982</v>
      </c>
    </row>
    <row r="37" spans="1:6" ht="32.25" customHeight="1" x14ac:dyDescent="0.25">
      <c r="A37" s="110"/>
      <c r="B37" s="101">
        <v>43221</v>
      </c>
      <c r="C37" s="100" t="s">
        <v>788</v>
      </c>
      <c r="D37" s="112">
        <v>7</v>
      </c>
      <c r="E37" s="99" t="s">
        <v>1003</v>
      </c>
      <c r="F37" s="305"/>
    </row>
    <row r="38" spans="1:6" ht="32.25" customHeight="1" x14ac:dyDescent="0.25">
      <c r="A38" s="140"/>
      <c r="B38" s="101">
        <v>43344</v>
      </c>
      <c r="C38" s="100" t="s">
        <v>849</v>
      </c>
      <c r="D38" s="112">
        <v>10</v>
      </c>
      <c r="E38" s="99" t="s">
        <v>923</v>
      </c>
      <c r="F38" s="305"/>
    </row>
    <row r="39" spans="1:6" ht="18.75" x14ac:dyDescent="0.25">
      <c r="A39" s="265"/>
      <c r="B39" s="101">
        <v>43405</v>
      </c>
      <c r="C39" s="161" t="s">
        <v>629</v>
      </c>
      <c r="D39" s="99"/>
      <c r="E39" s="163" t="s">
        <v>891</v>
      </c>
    </row>
    <row r="40" spans="1:6" ht="18.75" x14ac:dyDescent="0.25">
      <c r="A40" s="189"/>
      <c r="B40" s="101">
        <v>43525</v>
      </c>
      <c r="C40" s="170" t="s">
        <v>1112</v>
      </c>
      <c r="D40" s="171">
        <v>11</v>
      </c>
      <c r="E40" s="99" t="s">
        <v>1083</v>
      </c>
      <c r="F40" s="305" t="s">
        <v>1984</v>
      </c>
    </row>
    <row r="41" spans="1:6" ht="57.75" customHeight="1" x14ac:dyDescent="0.25">
      <c r="A41" s="229"/>
      <c r="B41" s="101">
        <v>43586</v>
      </c>
      <c r="C41" s="170" t="s">
        <v>737</v>
      </c>
      <c r="D41" s="171">
        <v>21</v>
      </c>
      <c r="E41" s="99" t="s">
        <v>1528</v>
      </c>
      <c r="F41" s="305"/>
    </row>
    <row r="42" spans="1:6" ht="57.75" customHeight="1" x14ac:dyDescent="0.25">
      <c r="A42" s="243"/>
      <c r="B42" s="101">
        <v>43678</v>
      </c>
      <c r="C42" s="170" t="s">
        <v>617</v>
      </c>
      <c r="D42" s="171">
        <v>15</v>
      </c>
      <c r="E42" s="99" t="s">
        <v>1533</v>
      </c>
      <c r="F42" s="305"/>
    </row>
    <row r="43" spans="1:6" ht="18.75" x14ac:dyDescent="0.25">
      <c r="A43" s="286"/>
      <c r="B43" s="101">
        <v>43831</v>
      </c>
      <c r="C43" s="161" t="s">
        <v>629</v>
      </c>
      <c r="D43" s="99"/>
      <c r="E43" s="163" t="s">
        <v>1956</v>
      </c>
    </row>
    <row r="44" spans="1:6" x14ac:dyDescent="0.25">
      <c r="A44" s="97"/>
      <c r="B44" s="98"/>
      <c r="C44" s="97"/>
      <c r="D44" s="97"/>
      <c r="E44" s="97"/>
    </row>
    <row r="45" spans="1:6" ht="18.75" x14ac:dyDescent="0.25">
      <c r="A45" s="302" t="s">
        <v>59</v>
      </c>
      <c r="B45" s="102" t="s">
        <v>528</v>
      </c>
      <c r="C45" s="102" t="s">
        <v>631</v>
      </c>
      <c r="D45" s="102"/>
      <c r="E45" s="102" t="s">
        <v>630</v>
      </c>
    </row>
    <row r="46" spans="1:6" x14ac:dyDescent="0.25">
      <c r="A46" s="302"/>
      <c r="B46" s="101">
        <v>43009</v>
      </c>
      <c r="C46" s="161" t="s">
        <v>629</v>
      </c>
      <c r="D46" s="99"/>
      <c r="E46" s="163" t="s">
        <v>634</v>
      </c>
    </row>
    <row r="47" spans="1:6" ht="32.25" customHeight="1" x14ac:dyDescent="0.25">
      <c r="A47" s="302"/>
      <c r="B47" s="101">
        <v>43160</v>
      </c>
      <c r="C47" s="100" t="s">
        <v>662</v>
      </c>
      <c r="D47" s="112">
        <v>5</v>
      </c>
      <c r="E47" s="99" t="s">
        <v>712</v>
      </c>
      <c r="F47" s="305" t="s">
        <v>963</v>
      </c>
    </row>
    <row r="48" spans="1:6" ht="32.25" customHeight="1" x14ac:dyDescent="0.25">
      <c r="A48" s="116"/>
      <c r="B48" s="101">
        <v>43252</v>
      </c>
      <c r="C48" s="100" t="s">
        <v>790</v>
      </c>
      <c r="D48" s="112">
        <v>3</v>
      </c>
      <c r="E48" s="99" t="s">
        <v>1005</v>
      </c>
      <c r="F48" s="305"/>
    </row>
    <row r="49" spans="1:6" ht="32.25" customHeight="1" x14ac:dyDescent="0.25">
      <c r="A49" s="140"/>
      <c r="B49" s="101">
        <v>43344</v>
      </c>
      <c r="C49" s="100" t="s">
        <v>849</v>
      </c>
      <c r="D49" s="112">
        <v>10</v>
      </c>
      <c r="E49" s="99" t="s">
        <v>923</v>
      </c>
      <c r="F49" s="305"/>
    </row>
    <row r="50" spans="1:6" ht="18.75" x14ac:dyDescent="0.25">
      <c r="A50" s="265"/>
      <c r="B50" s="101">
        <v>43405</v>
      </c>
      <c r="C50" s="161" t="s">
        <v>629</v>
      </c>
      <c r="D50" s="99"/>
      <c r="E50" s="163" t="s">
        <v>891</v>
      </c>
    </row>
    <row r="51" spans="1:6" ht="18.75" x14ac:dyDescent="0.25">
      <c r="A51" s="189"/>
      <c r="B51" s="101">
        <v>43525</v>
      </c>
      <c r="C51" s="170" t="s">
        <v>1112</v>
      </c>
      <c r="D51" s="171">
        <v>11</v>
      </c>
      <c r="E51" s="99" t="s">
        <v>1096</v>
      </c>
      <c r="F51" s="305" t="s">
        <v>1941</v>
      </c>
    </row>
    <row r="52" spans="1:6" ht="57.75" customHeight="1" x14ac:dyDescent="0.25">
      <c r="A52" s="227"/>
      <c r="B52" s="101">
        <v>43586</v>
      </c>
      <c r="C52" s="170" t="s">
        <v>737</v>
      </c>
      <c r="D52" s="171">
        <v>21</v>
      </c>
      <c r="E52" s="99" t="s">
        <v>1528</v>
      </c>
      <c r="F52" s="305"/>
    </row>
    <row r="53" spans="1:6" ht="32.25" customHeight="1" x14ac:dyDescent="0.25">
      <c r="A53" s="245"/>
      <c r="B53" s="101">
        <v>40391</v>
      </c>
      <c r="C53" s="170" t="s">
        <v>1553</v>
      </c>
      <c r="D53" s="171">
        <v>6</v>
      </c>
      <c r="E53" s="99" t="s">
        <v>1687</v>
      </c>
      <c r="F53" s="305"/>
    </row>
    <row r="54" spans="1:6" ht="18.75" x14ac:dyDescent="0.25">
      <c r="A54" s="266"/>
      <c r="B54" s="101">
        <v>43739</v>
      </c>
      <c r="C54" s="161" t="s">
        <v>629</v>
      </c>
      <c r="D54" s="99"/>
      <c r="E54" s="163" t="s">
        <v>1694</v>
      </c>
    </row>
    <row r="55" spans="1:6" x14ac:dyDescent="0.25">
      <c r="A55" s="97"/>
      <c r="B55" s="98"/>
      <c r="C55" s="97"/>
      <c r="D55" s="97"/>
      <c r="E55" s="97"/>
    </row>
    <row r="56" spans="1:6" ht="18.75" x14ac:dyDescent="0.25">
      <c r="A56" s="302" t="s">
        <v>164</v>
      </c>
      <c r="B56" s="102" t="s">
        <v>528</v>
      </c>
      <c r="C56" s="102" t="s">
        <v>631</v>
      </c>
      <c r="D56" s="102"/>
      <c r="E56" s="102" t="s">
        <v>630</v>
      </c>
    </row>
    <row r="57" spans="1:6" x14ac:dyDescent="0.25">
      <c r="A57" s="302"/>
      <c r="B57" s="101">
        <v>43009</v>
      </c>
      <c r="C57" s="161" t="s">
        <v>629</v>
      </c>
      <c r="D57" s="99"/>
      <c r="E57" s="163" t="s">
        <v>634</v>
      </c>
    </row>
    <row r="58" spans="1:6" ht="32.25" customHeight="1" x14ac:dyDescent="0.25">
      <c r="A58" s="302"/>
      <c r="B58" s="101">
        <v>43160</v>
      </c>
      <c r="C58" s="100" t="s">
        <v>662</v>
      </c>
      <c r="D58" s="112">
        <v>5</v>
      </c>
      <c r="E58" s="99" t="s">
        <v>712</v>
      </c>
      <c r="F58" s="305" t="s">
        <v>963</v>
      </c>
    </row>
    <row r="59" spans="1:6" ht="32.25" customHeight="1" x14ac:dyDescent="0.25">
      <c r="A59" s="116"/>
      <c r="B59" s="101">
        <v>43252</v>
      </c>
      <c r="C59" s="100" t="s">
        <v>790</v>
      </c>
      <c r="D59" s="112">
        <v>3</v>
      </c>
      <c r="E59" s="99" t="s">
        <v>1006</v>
      </c>
      <c r="F59" s="305"/>
    </row>
    <row r="60" spans="1:6" ht="32.25" customHeight="1" x14ac:dyDescent="0.25">
      <c r="A60" s="140"/>
      <c r="B60" s="101">
        <v>43344</v>
      </c>
      <c r="C60" s="100" t="s">
        <v>849</v>
      </c>
      <c r="D60" s="112">
        <v>10</v>
      </c>
      <c r="E60" s="99" t="s">
        <v>923</v>
      </c>
      <c r="F60" s="305"/>
    </row>
    <row r="61" spans="1:6" ht="18.75" x14ac:dyDescent="0.25">
      <c r="A61" s="265"/>
      <c r="B61" s="101">
        <v>43405</v>
      </c>
      <c r="C61" s="161" t="s">
        <v>629</v>
      </c>
      <c r="D61" s="99"/>
      <c r="E61" s="163" t="s">
        <v>891</v>
      </c>
    </row>
    <row r="62" spans="1:6" ht="18.75" x14ac:dyDescent="0.25">
      <c r="A62" s="189"/>
      <c r="B62" s="101">
        <v>43525</v>
      </c>
      <c r="C62" s="170" t="s">
        <v>1099</v>
      </c>
      <c r="D62" s="171">
        <v>12</v>
      </c>
      <c r="E62" s="99" t="s">
        <v>1097</v>
      </c>
      <c r="F62" s="305" t="s">
        <v>1946</v>
      </c>
    </row>
    <row r="63" spans="1:6" ht="42" customHeight="1" x14ac:dyDescent="0.25">
      <c r="A63" s="208"/>
      <c r="B63" s="101">
        <v>43586</v>
      </c>
      <c r="C63" s="170" t="s">
        <v>1411</v>
      </c>
      <c r="D63" s="171">
        <v>21</v>
      </c>
      <c r="E63" s="99" t="s">
        <v>1350</v>
      </c>
      <c r="F63" s="305"/>
    </row>
    <row r="64" spans="1:6" ht="32.25" customHeight="1" x14ac:dyDescent="0.25">
      <c r="A64" s="245"/>
      <c r="B64" s="101">
        <v>40391</v>
      </c>
      <c r="C64" s="170" t="s">
        <v>1552</v>
      </c>
      <c r="D64" s="171">
        <v>9</v>
      </c>
      <c r="E64" s="99" t="s">
        <v>1688</v>
      </c>
      <c r="F64" s="305"/>
    </row>
    <row r="65" spans="1:6" ht="18.75" x14ac:dyDescent="0.25">
      <c r="A65" s="283"/>
      <c r="B65" s="101">
        <v>43770</v>
      </c>
      <c r="C65" s="161" t="s">
        <v>629</v>
      </c>
      <c r="D65" s="99"/>
      <c r="E65" s="163" t="s">
        <v>1940</v>
      </c>
    </row>
    <row r="66" spans="1:6" x14ac:dyDescent="0.25">
      <c r="A66" s="97"/>
      <c r="B66" s="98"/>
      <c r="C66" s="97"/>
      <c r="D66" s="97"/>
      <c r="E66" s="97"/>
    </row>
    <row r="67" spans="1:6" ht="18.75" x14ac:dyDescent="0.25">
      <c r="A67" s="302" t="s">
        <v>280</v>
      </c>
      <c r="B67" s="102" t="s">
        <v>528</v>
      </c>
      <c r="C67" s="102" t="s">
        <v>631</v>
      </c>
      <c r="D67" s="102"/>
      <c r="E67" s="102" t="s">
        <v>630</v>
      </c>
    </row>
    <row r="68" spans="1:6" x14ac:dyDescent="0.25">
      <c r="A68" s="302"/>
      <c r="B68" s="101">
        <v>43009</v>
      </c>
      <c r="C68" s="161" t="s">
        <v>629</v>
      </c>
      <c r="D68" s="99"/>
      <c r="E68" s="163" t="s">
        <v>634</v>
      </c>
    </row>
    <row r="69" spans="1:6" ht="32.25" customHeight="1" x14ac:dyDescent="0.25">
      <c r="A69" s="302"/>
      <c r="B69" s="101">
        <v>43160</v>
      </c>
      <c r="C69" s="100" t="s">
        <v>662</v>
      </c>
      <c r="D69" s="112">
        <v>5</v>
      </c>
      <c r="E69" s="99" t="s">
        <v>712</v>
      </c>
      <c r="F69" s="305" t="s">
        <v>1008</v>
      </c>
    </row>
    <row r="70" spans="1:6" ht="32.25" customHeight="1" x14ac:dyDescent="0.25">
      <c r="A70" s="116"/>
      <c r="B70" s="101">
        <v>43252</v>
      </c>
      <c r="C70" s="100" t="s">
        <v>790</v>
      </c>
      <c r="D70" s="112">
        <v>3</v>
      </c>
      <c r="E70" s="99" t="s">
        <v>1006</v>
      </c>
      <c r="F70" s="305"/>
    </row>
    <row r="71" spans="1:6" ht="32.25" customHeight="1" x14ac:dyDescent="0.25">
      <c r="A71" s="137"/>
      <c r="B71" s="101">
        <v>43344</v>
      </c>
      <c r="C71" s="100" t="s">
        <v>850</v>
      </c>
      <c r="D71" s="112">
        <v>5</v>
      </c>
      <c r="E71" s="99" t="s">
        <v>922</v>
      </c>
      <c r="F71" s="305"/>
    </row>
    <row r="72" spans="1:6" ht="18.75" x14ac:dyDescent="0.25">
      <c r="A72" s="265"/>
      <c r="B72" s="101">
        <v>43405</v>
      </c>
      <c r="C72" s="161" t="s">
        <v>629</v>
      </c>
      <c r="D72" s="99"/>
      <c r="E72" s="163" t="s">
        <v>891</v>
      </c>
    </row>
    <row r="73" spans="1:6" ht="49.5" customHeight="1" x14ac:dyDescent="0.25">
      <c r="A73" s="186"/>
      <c r="B73" s="101">
        <v>43497</v>
      </c>
      <c r="C73" s="170" t="s">
        <v>348</v>
      </c>
      <c r="D73" s="171">
        <v>9</v>
      </c>
      <c r="E73" s="99" t="s">
        <v>1200</v>
      </c>
      <c r="F73" s="305" t="s">
        <v>1985</v>
      </c>
    </row>
    <row r="74" spans="1:6" ht="42" customHeight="1" x14ac:dyDescent="0.25">
      <c r="A74" s="208"/>
      <c r="B74" s="101">
        <v>43586</v>
      </c>
      <c r="C74" s="170" t="s">
        <v>1342</v>
      </c>
      <c r="D74" s="171">
        <v>21</v>
      </c>
      <c r="E74" s="99" t="s">
        <v>1345</v>
      </c>
      <c r="F74" s="305"/>
    </row>
    <row r="75" spans="1:6" ht="32.25" customHeight="1" x14ac:dyDescent="0.25">
      <c r="A75" s="244"/>
      <c r="B75" s="101">
        <v>43678</v>
      </c>
      <c r="C75" s="170" t="s">
        <v>836</v>
      </c>
      <c r="D75" s="171">
        <v>11</v>
      </c>
      <c r="E75" s="99" t="s">
        <v>1197</v>
      </c>
      <c r="F75" s="305"/>
    </row>
    <row r="76" spans="1:6" ht="32.25" customHeight="1" x14ac:dyDescent="0.25">
      <c r="A76" s="265"/>
      <c r="B76" s="101">
        <v>43739</v>
      </c>
      <c r="C76" s="170" t="s">
        <v>1596</v>
      </c>
      <c r="D76" s="171">
        <v>4</v>
      </c>
      <c r="E76" s="99" t="s">
        <v>1690</v>
      </c>
      <c r="F76" s="305"/>
    </row>
    <row r="77" spans="1:6" ht="18.75" x14ac:dyDescent="0.25">
      <c r="A77" s="286"/>
      <c r="B77" s="101">
        <v>43831</v>
      </c>
      <c r="C77" s="161" t="s">
        <v>629</v>
      </c>
      <c r="D77" s="99"/>
      <c r="E77" s="163" t="s">
        <v>1956</v>
      </c>
    </row>
    <row r="78" spans="1:6" x14ac:dyDescent="0.25">
      <c r="A78" s="97"/>
      <c r="B78" s="98"/>
      <c r="C78" s="97"/>
      <c r="D78" s="97"/>
      <c r="E78" s="97"/>
    </row>
    <row r="79" spans="1:6" ht="18.75" x14ac:dyDescent="0.25">
      <c r="A79" s="302" t="s">
        <v>599</v>
      </c>
      <c r="B79" s="102" t="s">
        <v>528</v>
      </c>
      <c r="C79" s="102" t="s">
        <v>631</v>
      </c>
      <c r="D79" s="102"/>
      <c r="E79" s="102" t="s">
        <v>630</v>
      </c>
    </row>
    <row r="80" spans="1:6" x14ac:dyDescent="0.25">
      <c r="A80" s="302"/>
      <c r="B80" s="101">
        <v>43009</v>
      </c>
      <c r="C80" s="161" t="s">
        <v>629</v>
      </c>
      <c r="D80" s="99"/>
      <c r="E80" s="163" t="s">
        <v>634</v>
      </c>
    </row>
    <row r="81" spans="1:6" ht="32.25" customHeight="1" x14ac:dyDescent="0.25">
      <c r="A81" s="302"/>
      <c r="B81" s="101">
        <v>43160</v>
      </c>
      <c r="C81" s="100" t="s">
        <v>662</v>
      </c>
      <c r="D81" s="112">
        <v>5</v>
      </c>
      <c r="E81" s="99" t="s">
        <v>712</v>
      </c>
      <c r="F81" s="305" t="s">
        <v>1008</v>
      </c>
    </row>
    <row r="82" spans="1:6" ht="32.25" customHeight="1" x14ac:dyDescent="0.25">
      <c r="A82" s="116"/>
      <c r="B82" s="101">
        <v>43252</v>
      </c>
      <c r="C82" s="100" t="s">
        <v>791</v>
      </c>
      <c r="D82" s="112">
        <v>3</v>
      </c>
      <c r="E82" s="99" t="s">
        <v>1006</v>
      </c>
      <c r="F82" s="305"/>
    </row>
    <row r="83" spans="1:6" ht="32.25" customHeight="1" x14ac:dyDescent="0.25">
      <c r="A83" s="140"/>
      <c r="B83" s="101">
        <v>43344</v>
      </c>
      <c r="C83" s="100" t="s">
        <v>850</v>
      </c>
      <c r="D83" s="112">
        <v>5</v>
      </c>
      <c r="E83" s="99" t="s">
        <v>922</v>
      </c>
      <c r="F83" s="305"/>
    </row>
    <row r="84" spans="1:6" ht="18.75" x14ac:dyDescent="0.25">
      <c r="A84" s="265"/>
      <c r="B84" s="101">
        <v>43405</v>
      </c>
      <c r="C84" s="161" t="s">
        <v>629</v>
      </c>
      <c r="D84" s="99"/>
      <c r="E84" s="163" t="s">
        <v>891</v>
      </c>
    </row>
    <row r="85" spans="1:6" ht="40.5" customHeight="1" x14ac:dyDescent="0.25">
      <c r="A85" s="186"/>
      <c r="B85" s="101">
        <v>43497</v>
      </c>
      <c r="C85" s="170" t="s">
        <v>348</v>
      </c>
      <c r="D85" s="171">
        <v>9</v>
      </c>
      <c r="E85" s="99" t="s">
        <v>1200</v>
      </c>
      <c r="F85" s="305" t="s">
        <v>1986</v>
      </c>
    </row>
    <row r="86" spans="1:6" ht="54" customHeight="1" x14ac:dyDescent="0.25">
      <c r="A86" s="206"/>
      <c r="B86" s="101">
        <v>43617</v>
      </c>
      <c r="C86" s="170" t="s">
        <v>1449</v>
      </c>
      <c r="D86" s="171">
        <v>13</v>
      </c>
      <c r="E86" s="99" t="s">
        <v>1341</v>
      </c>
      <c r="F86" s="305"/>
    </row>
    <row r="87" spans="1:6" ht="33.75" customHeight="1" x14ac:dyDescent="0.25">
      <c r="A87" s="233"/>
      <c r="B87" s="101">
        <v>43647</v>
      </c>
      <c r="C87" s="170" t="s">
        <v>1503</v>
      </c>
      <c r="D87" s="171">
        <v>27</v>
      </c>
      <c r="E87" s="99" t="s">
        <v>1644</v>
      </c>
      <c r="F87" s="305"/>
    </row>
    <row r="88" spans="1:6" ht="18.75" x14ac:dyDescent="0.25">
      <c r="A88" s="286"/>
      <c r="B88" s="101">
        <v>43831</v>
      </c>
      <c r="C88" s="161" t="s">
        <v>629</v>
      </c>
      <c r="D88" s="99"/>
      <c r="E88" s="163" t="s">
        <v>1956</v>
      </c>
    </row>
    <row r="89" spans="1:6" x14ac:dyDescent="0.25">
      <c r="A89" s="97"/>
      <c r="B89" s="98"/>
      <c r="C89" s="97"/>
      <c r="D89" s="97"/>
      <c r="E89" s="97"/>
    </row>
    <row r="90" spans="1:6" ht="18.75" x14ac:dyDescent="0.25">
      <c r="A90" s="302" t="s">
        <v>600</v>
      </c>
      <c r="B90" s="102" t="s">
        <v>528</v>
      </c>
      <c r="C90" s="102" t="s">
        <v>631</v>
      </c>
      <c r="D90" s="102"/>
      <c r="E90" s="102" t="s">
        <v>630</v>
      </c>
    </row>
    <row r="91" spans="1:6" x14ac:dyDescent="0.25">
      <c r="A91" s="302"/>
      <c r="B91" s="101">
        <v>43009</v>
      </c>
      <c r="C91" s="161" t="s">
        <v>629</v>
      </c>
      <c r="D91" s="99"/>
      <c r="E91" s="163" t="s">
        <v>634</v>
      </c>
    </row>
    <row r="92" spans="1:6" ht="32.25" customHeight="1" x14ac:dyDescent="0.25">
      <c r="A92" s="302"/>
      <c r="B92" s="101">
        <v>43160</v>
      </c>
      <c r="C92" s="100" t="s">
        <v>662</v>
      </c>
      <c r="D92" s="112">
        <v>5</v>
      </c>
      <c r="E92" s="99" t="s">
        <v>712</v>
      </c>
      <c r="F92" s="305" t="s">
        <v>957</v>
      </c>
    </row>
    <row r="93" spans="1:6" ht="32.25" customHeight="1" x14ac:dyDescent="0.25">
      <c r="A93" s="118"/>
      <c r="B93" s="101">
        <v>43252</v>
      </c>
      <c r="C93" s="100" t="s">
        <v>749</v>
      </c>
      <c r="D93" s="112">
        <v>2</v>
      </c>
      <c r="E93" s="99" t="s">
        <v>1007</v>
      </c>
      <c r="F93" s="305"/>
    </row>
    <row r="94" spans="1:6" ht="32.25" customHeight="1" x14ac:dyDescent="0.25">
      <c r="A94" s="140"/>
      <c r="B94" s="101">
        <v>43344</v>
      </c>
      <c r="C94" s="100" t="s">
        <v>850</v>
      </c>
      <c r="D94" s="112">
        <v>5</v>
      </c>
      <c r="E94" s="99" t="s">
        <v>922</v>
      </c>
      <c r="F94" s="305"/>
    </row>
    <row r="95" spans="1:6" ht="18.75" x14ac:dyDescent="0.25">
      <c r="A95" s="265"/>
      <c r="B95" s="101">
        <v>43405</v>
      </c>
      <c r="C95" s="161" t="s">
        <v>629</v>
      </c>
      <c r="D95" s="99"/>
      <c r="E95" s="163" t="s">
        <v>891</v>
      </c>
    </row>
    <row r="96" spans="1:6" ht="42" customHeight="1" x14ac:dyDescent="0.25">
      <c r="A96" s="186"/>
      <c r="B96" s="101">
        <v>43497</v>
      </c>
      <c r="C96" s="170" t="s">
        <v>348</v>
      </c>
      <c r="D96" s="171">
        <v>9</v>
      </c>
      <c r="E96" s="99" t="s">
        <v>1199</v>
      </c>
      <c r="F96" s="305" t="s">
        <v>1987</v>
      </c>
    </row>
    <row r="97" spans="1:6" ht="57" customHeight="1" x14ac:dyDescent="0.25">
      <c r="A97" s="206"/>
      <c r="B97" s="101">
        <v>43617</v>
      </c>
      <c r="C97" s="170" t="s">
        <v>1344</v>
      </c>
      <c r="D97" s="171">
        <v>13</v>
      </c>
      <c r="E97" s="99" t="s">
        <v>1341</v>
      </c>
      <c r="F97" s="305"/>
    </row>
    <row r="98" spans="1:6" ht="57" customHeight="1" x14ac:dyDescent="0.25">
      <c r="A98" s="235"/>
      <c r="B98" s="101">
        <v>43647</v>
      </c>
      <c r="C98" s="236" t="s">
        <v>572</v>
      </c>
      <c r="D98" s="171">
        <v>4</v>
      </c>
      <c r="E98" s="99" t="s">
        <v>1892</v>
      </c>
      <c r="F98" s="305"/>
    </row>
    <row r="99" spans="1:6" ht="18.75" x14ac:dyDescent="0.25">
      <c r="A99" s="286"/>
      <c r="B99" s="101">
        <v>43831</v>
      </c>
      <c r="C99" s="161" t="s">
        <v>629</v>
      </c>
      <c r="D99" s="99"/>
      <c r="E99" s="163" t="s">
        <v>1956</v>
      </c>
    </row>
    <row r="100" spans="1:6" x14ac:dyDescent="0.25">
      <c r="A100" s="97"/>
      <c r="B100" s="98"/>
      <c r="C100" s="97"/>
      <c r="D100" s="97"/>
      <c r="E100" s="97"/>
    </row>
  </sheetData>
  <mergeCells count="27">
    <mergeCell ref="F51:F53"/>
    <mergeCell ref="F62:F64"/>
    <mergeCell ref="F58:F60"/>
    <mergeCell ref="F69:F71"/>
    <mergeCell ref="A79:A81"/>
    <mergeCell ref="F81:F83"/>
    <mergeCell ref="F73:F76"/>
    <mergeCell ref="F3:F5"/>
    <mergeCell ref="F14:F16"/>
    <mergeCell ref="F25:F27"/>
    <mergeCell ref="F36:F38"/>
    <mergeCell ref="F47:F49"/>
    <mergeCell ref="F40:F42"/>
    <mergeCell ref="F7:F9"/>
    <mergeCell ref="F18:F20"/>
    <mergeCell ref="F29:F31"/>
    <mergeCell ref="A1:A4"/>
    <mergeCell ref="A12:A14"/>
    <mergeCell ref="A23:A25"/>
    <mergeCell ref="A34:A36"/>
    <mergeCell ref="A45:A47"/>
    <mergeCell ref="F96:F98"/>
    <mergeCell ref="F85:F87"/>
    <mergeCell ref="A90:A92"/>
    <mergeCell ref="A56:A58"/>
    <mergeCell ref="A67:A69"/>
    <mergeCell ref="F92:F94"/>
  </mergeCells>
  <phoneticPr fontId="31" type="noConversion"/>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93"/>
  <sheetViews>
    <sheetView topLeftCell="A70" zoomScale="85" zoomScaleNormal="85" workbookViewId="0">
      <selection activeCell="F92" sqref="F92"/>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12.7109375" customWidth="1"/>
    <col min="5" max="5" width="161" bestFit="1" customWidth="1"/>
    <col min="6" max="6" width="20.8554687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43160</v>
      </c>
      <c r="C3" s="100" t="s">
        <v>660</v>
      </c>
      <c r="D3" s="112">
        <v>5</v>
      </c>
      <c r="E3" s="99" t="s">
        <v>711</v>
      </c>
      <c r="F3" s="305" t="s">
        <v>959</v>
      </c>
    </row>
    <row r="4" spans="1:6" ht="32.25" customHeight="1" x14ac:dyDescent="0.25">
      <c r="A4" s="114"/>
      <c r="B4" s="101">
        <v>43221</v>
      </c>
      <c r="C4" s="100" t="s">
        <v>792</v>
      </c>
      <c r="D4" s="112">
        <v>21</v>
      </c>
      <c r="E4" s="99" t="s">
        <v>1009</v>
      </c>
      <c r="F4" s="305"/>
    </row>
    <row r="5" spans="1:6" ht="18.75" x14ac:dyDescent="0.25">
      <c r="A5" s="147"/>
      <c r="B5" s="101">
        <v>43405</v>
      </c>
      <c r="C5" s="161" t="s">
        <v>629</v>
      </c>
      <c r="D5" s="99"/>
      <c r="E5" s="163" t="s">
        <v>884</v>
      </c>
    </row>
    <row r="6" spans="1:6" ht="32.25" customHeight="1" x14ac:dyDescent="0.25">
      <c r="A6" s="147"/>
      <c r="B6" s="101">
        <v>43405</v>
      </c>
      <c r="C6" s="170" t="s">
        <v>532</v>
      </c>
      <c r="D6" s="171">
        <v>11</v>
      </c>
      <c r="E6" s="99" t="s">
        <v>1346</v>
      </c>
      <c r="F6" s="305" t="s">
        <v>1896</v>
      </c>
    </row>
    <row r="7" spans="1:6" ht="32.25" customHeight="1" x14ac:dyDescent="0.25">
      <c r="A7" s="231"/>
      <c r="B7" s="101">
        <v>43647</v>
      </c>
      <c r="C7" s="170" t="s">
        <v>596</v>
      </c>
      <c r="D7" s="171">
        <v>11</v>
      </c>
      <c r="E7" s="99" t="s">
        <v>1308</v>
      </c>
      <c r="F7" s="305"/>
    </row>
    <row r="8" spans="1:6" ht="32.25" customHeight="1" x14ac:dyDescent="0.25">
      <c r="A8" s="266"/>
      <c r="B8" s="101">
        <v>43678</v>
      </c>
      <c r="C8" s="170" t="s">
        <v>1515</v>
      </c>
      <c r="D8" s="171">
        <v>11</v>
      </c>
      <c r="E8" s="99" t="s">
        <v>1538</v>
      </c>
      <c r="F8" s="305"/>
    </row>
    <row r="9" spans="1:6" ht="32.25" customHeight="1" x14ac:dyDescent="0.25">
      <c r="A9" s="245"/>
      <c r="B9" s="101">
        <v>43739</v>
      </c>
      <c r="C9" s="170" t="s">
        <v>1596</v>
      </c>
      <c r="D9" s="171">
        <v>4</v>
      </c>
      <c r="E9" s="99" t="s">
        <v>1690</v>
      </c>
      <c r="F9" s="305"/>
    </row>
    <row r="10" spans="1:6" ht="18.75" x14ac:dyDescent="0.25">
      <c r="A10" s="286"/>
      <c r="B10" s="101">
        <v>43831</v>
      </c>
      <c r="C10" s="161" t="s">
        <v>629</v>
      </c>
      <c r="D10" s="99"/>
      <c r="E10" s="163" t="s">
        <v>1956</v>
      </c>
    </row>
    <row r="11" spans="1:6" x14ac:dyDescent="0.25">
      <c r="A11" s="97"/>
      <c r="B11" s="98"/>
      <c r="C11" s="97"/>
      <c r="D11" s="97"/>
      <c r="E11" s="97"/>
    </row>
    <row r="12" spans="1:6" ht="18.75" x14ac:dyDescent="0.25">
      <c r="A12" s="302" t="s">
        <v>110</v>
      </c>
      <c r="B12" s="102" t="s">
        <v>528</v>
      </c>
      <c r="C12" s="102" t="s">
        <v>631</v>
      </c>
      <c r="D12" s="102"/>
      <c r="E12" s="102" t="s">
        <v>630</v>
      </c>
    </row>
    <row r="13" spans="1:6" x14ac:dyDescent="0.25">
      <c r="A13" s="302"/>
      <c r="B13" s="101">
        <v>43009</v>
      </c>
      <c r="C13" s="161" t="s">
        <v>629</v>
      </c>
      <c r="D13" s="99"/>
      <c r="E13" s="163" t="s">
        <v>884</v>
      </c>
    </row>
    <row r="14" spans="1:6" ht="32.25" customHeight="1" x14ac:dyDescent="0.25">
      <c r="A14" s="302"/>
      <c r="B14" s="101">
        <v>43160</v>
      </c>
      <c r="C14" s="100" t="s">
        <v>660</v>
      </c>
      <c r="D14" s="112">
        <v>5</v>
      </c>
      <c r="E14" s="99" t="s">
        <v>711</v>
      </c>
      <c r="F14" s="305" t="s">
        <v>969</v>
      </c>
    </row>
    <row r="15" spans="1:6" ht="32.25" customHeight="1" x14ac:dyDescent="0.25">
      <c r="A15" s="147"/>
      <c r="B15" s="101">
        <v>43221</v>
      </c>
      <c r="C15" s="100" t="s">
        <v>726</v>
      </c>
      <c r="D15" s="112">
        <v>16</v>
      </c>
      <c r="E15" s="99" t="s">
        <v>1010</v>
      </c>
      <c r="F15" s="305"/>
    </row>
    <row r="16" spans="1:6" ht="24" customHeight="1" x14ac:dyDescent="0.25">
      <c r="A16" s="147"/>
      <c r="B16" s="101">
        <v>43405</v>
      </c>
      <c r="C16" s="161" t="s">
        <v>629</v>
      </c>
      <c r="D16" s="99"/>
      <c r="E16" s="163" t="s">
        <v>884</v>
      </c>
    </row>
    <row r="17" spans="1:6" ht="32.25" customHeight="1" x14ac:dyDescent="0.25">
      <c r="A17" s="147"/>
      <c r="B17" s="101">
        <v>43405</v>
      </c>
      <c r="C17" s="170" t="s">
        <v>532</v>
      </c>
      <c r="D17" s="171">
        <v>11</v>
      </c>
      <c r="E17" s="99" t="s">
        <v>1347</v>
      </c>
      <c r="F17" s="305" t="s">
        <v>1941</v>
      </c>
    </row>
    <row r="18" spans="1:6" ht="32.25" customHeight="1" x14ac:dyDescent="0.25">
      <c r="A18" s="231"/>
      <c r="B18" s="101">
        <v>43617</v>
      </c>
      <c r="C18" s="170" t="s">
        <v>595</v>
      </c>
      <c r="D18" s="171">
        <v>11</v>
      </c>
      <c r="E18" s="99" t="s">
        <v>1308</v>
      </c>
      <c r="F18" s="305"/>
    </row>
    <row r="19" spans="1:6" ht="33.75" customHeight="1" x14ac:dyDescent="0.25">
      <c r="A19" s="243"/>
      <c r="B19" s="101">
        <v>43678</v>
      </c>
      <c r="C19" s="170" t="s">
        <v>1537</v>
      </c>
      <c r="D19" s="171">
        <v>16</v>
      </c>
      <c r="E19" s="99" t="s">
        <v>1895</v>
      </c>
      <c r="F19" s="305"/>
    </row>
    <row r="20" spans="1:6" ht="18.75" x14ac:dyDescent="0.25">
      <c r="A20" s="286"/>
      <c r="B20" s="101">
        <v>43831</v>
      </c>
      <c r="C20" s="161" t="s">
        <v>629</v>
      </c>
      <c r="D20" s="99"/>
      <c r="E20" s="163" t="s">
        <v>1956</v>
      </c>
    </row>
    <row r="21" spans="1:6" x14ac:dyDescent="0.25">
      <c r="A21" s="97"/>
      <c r="B21" s="98"/>
      <c r="C21" s="97"/>
      <c r="D21" s="97"/>
      <c r="E21" s="97"/>
    </row>
    <row r="22" spans="1:6" ht="18.75" x14ac:dyDescent="0.25">
      <c r="A22" s="302" t="s">
        <v>43</v>
      </c>
      <c r="B22" s="102" t="s">
        <v>528</v>
      </c>
      <c r="C22" s="102" t="s">
        <v>631</v>
      </c>
      <c r="D22" s="102"/>
      <c r="E22" s="102" t="s">
        <v>630</v>
      </c>
    </row>
    <row r="23" spans="1:6" x14ac:dyDescent="0.25">
      <c r="A23" s="302"/>
      <c r="B23" s="101">
        <v>43009</v>
      </c>
      <c r="C23" s="161" t="s">
        <v>629</v>
      </c>
      <c r="D23" s="99"/>
      <c r="E23" s="163" t="s">
        <v>634</v>
      </c>
    </row>
    <row r="24" spans="1:6" ht="32.25" customHeight="1" x14ac:dyDescent="0.25">
      <c r="A24" s="302"/>
      <c r="B24" s="101">
        <v>43160</v>
      </c>
      <c r="C24" s="100" t="s">
        <v>660</v>
      </c>
      <c r="D24" s="112">
        <v>5</v>
      </c>
      <c r="E24" s="99" t="s">
        <v>711</v>
      </c>
      <c r="F24" s="305" t="s">
        <v>969</v>
      </c>
    </row>
    <row r="25" spans="1:6" ht="32.25" customHeight="1" x14ac:dyDescent="0.25">
      <c r="A25" s="147"/>
      <c r="B25" s="101">
        <v>43221</v>
      </c>
      <c r="C25" s="100" t="s">
        <v>726</v>
      </c>
      <c r="D25" s="112">
        <v>16</v>
      </c>
      <c r="E25" s="99" t="s">
        <v>1011</v>
      </c>
      <c r="F25" s="305"/>
    </row>
    <row r="26" spans="1:6" ht="18.75" x14ac:dyDescent="0.25">
      <c r="A26" s="147"/>
      <c r="B26" s="101">
        <v>43405</v>
      </c>
      <c r="C26" s="161" t="s">
        <v>629</v>
      </c>
      <c r="D26" s="99"/>
      <c r="E26" s="163" t="s">
        <v>884</v>
      </c>
    </row>
    <row r="27" spans="1:6" ht="32.25" customHeight="1" x14ac:dyDescent="0.25">
      <c r="A27" s="147"/>
      <c r="B27" s="101">
        <v>43405</v>
      </c>
      <c r="C27" s="170" t="s">
        <v>532</v>
      </c>
      <c r="D27" s="171">
        <v>11</v>
      </c>
      <c r="E27" s="99" t="s">
        <v>1347</v>
      </c>
      <c r="F27" s="305" t="s">
        <v>1941</v>
      </c>
    </row>
    <row r="28" spans="1:6" ht="32.25" customHeight="1" x14ac:dyDescent="0.25">
      <c r="A28" s="231"/>
      <c r="B28" s="101">
        <v>43617</v>
      </c>
      <c r="C28" s="170" t="s">
        <v>594</v>
      </c>
      <c r="D28" s="171">
        <v>11</v>
      </c>
      <c r="E28" s="99" t="s">
        <v>1308</v>
      </c>
      <c r="F28" s="305"/>
    </row>
    <row r="29" spans="1:6" ht="33.75" customHeight="1" x14ac:dyDescent="0.25">
      <c r="A29" s="239"/>
      <c r="B29" s="101">
        <v>43678</v>
      </c>
      <c r="C29" s="170" t="s">
        <v>1536</v>
      </c>
      <c r="D29" s="171">
        <v>16</v>
      </c>
      <c r="E29" s="99" t="s">
        <v>1645</v>
      </c>
      <c r="F29" s="305"/>
    </row>
    <row r="30" spans="1:6" ht="18.75" x14ac:dyDescent="0.25">
      <c r="A30" s="286"/>
      <c r="B30" s="101">
        <v>43831</v>
      </c>
      <c r="C30" s="161" t="s">
        <v>629</v>
      </c>
      <c r="D30" s="99"/>
      <c r="E30" s="163" t="s">
        <v>1956</v>
      </c>
    </row>
    <row r="31" spans="1:6" x14ac:dyDescent="0.25">
      <c r="A31" s="97"/>
      <c r="B31" s="98"/>
      <c r="C31" s="97"/>
      <c r="D31" s="97"/>
      <c r="E31" s="97"/>
    </row>
    <row r="32" spans="1:6" ht="18.75" x14ac:dyDescent="0.25">
      <c r="A32" s="302" t="s">
        <v>96</v>
      </c>
      <c r="B32" s="102" t="s">
        <v>528</v>
      </c>
      <c r="C32" s="102" t="s">
        <v>631</v>
      </c>
      <c r="D32" s="102"/>
      <c r="E32" s="102" t="s">
        <v>630</v>
      </c>
    </row>
    <row r="33" spans="1:6" x14ac:dyDescent="0.25">
      <c r="A33" s="302"/>
      <c r="B33" s="101">
        <v>43009</v>
      </c>
      <c r="C33" s="161" t="s">
        <v>629</v>
      </c>
      <c r="D33" s="99"/>
      <c r="E33" s="163" t="s">
        <v>634</v>
      </c>
    </row>
    <row r="34" spans="1:6" ht="32.25" customHeight="1" x14ac:dyDescent="0.25">
      <c r="A34" s="302"/>
      <c r="B34" s="101">
        <v>43160</v>
      </c>
      <c r="C34" s="100" t="s">
        <v>660</v>
      </c>
      <c r="D34" s="112">
        <v>5</v>
      </c>
      <c r="E34" s="99" t="s">
        <v>711</v>
      </c>
      <c r="F34" s="305" t="s">
        <v>969</v>
      </c>
    </row>
    <row r="35" spans="1:6" ht="32.25" customHeight="1" x14ac:dyDescent="0.25">
      <c r="A35" s="147"/>
      <c r="B35" s="101">
        <v>43221</v>
      </c>
      <c r="C35" s="100" t="s">
        <v>726</v>
      </c>
      <c r="D35" s="112">
        <v>16</v>
      </c>
      <c r="E35" s="99" t="s">
        <v>1011</v>
      </c>
      <c r="F35" s="305"/>
    </row>
    <row r="36" spans="1:6" ht="18.75" x14ac:dyDescent="0.25">
      <c r="A36" s="156"/>
      <c r="B36" s="101">
        <v>43405</v>
      </c>
      <c r="C36" s="161" t="s">
        <v>629</v>
      </c>
      <c r="D36" s="99"/>
      <c r="E36" s="163" t="s">
        <v>891</v>
      </c>
    </row>
    <row r="37" spans="1:6" ht="32.25" customHeight="1" x14ac:dyDescent="0.25">
      <c r="A37" s="156"/>
      <c r="B37" s="101">
        <v>43405</v>
      </c>
      <c r="C37" s="170" t="s">
        <v>448</v>
      </c>
      <c r="D37" s="171">
        <v>12</v>
      </c>
      <c r="E37" s="99" t="s">
        <v>1348</v>
      </c>
      <c r="F37" s="305" t="s">
        <v>1947</v>
      </c>
    </row>
    <row r="38" spans="1:6" ht="32.25" customHeight="1" x14ac:dyDescent="0.25">
      <c r="A38" s="231"/>
      <c r="B38" s="101">
        <v>43617</v>
      </c>
      <c r="C38" s="170" t="s">
        <v>593</v>
      </c>
      <c r="D38" s="171">
        <v>11</v>
      </c>
      <c r="E38" s="99" t="s">
        <v>1308</v>
      </c>
      <c r="F38" s="305"/>
    </row>
    <row r="39" spans="1:6" ht="57" customHeight="1" x14ac:dyDescent="0.25">
      <c r="A39" s="239"/>
      <c r="B39" s="101">
        <v>43647</v>
      </c>
      <c r="C39" s="236" t="s">
        <v>1460</v>
      </c>
      <c r="D39" s="171">
        <v>5</v>
      </c>
      <c r="E39" s="99" t="s">
        <v>1481</v>
      </c>
      <c r="F39" s="305"/>
    </row>
    <row r="40" spans="1:6" ht="18.75" x14ac:dyDescent="0.25">
      <c r="A40" s="286"/>
      <c r="B40" s="101">
        <v>43831</v>
      </c>
      <c r="C40" s="161" t="s">
        <v>629</v>
      </c>
      <c r="D40" s="99"/>
      <c r="E40" s="163" t="s">
        <v>1956</v>
      </c>
    </row>
    <row r="41" spans="1:6" x14ac:dyDescent="0.25">
      <c r="A41" s="97"/>
      <c r="B41" s="98"/>
      <c r="C41" s="97"/>
      <c r="D41" s="97"/>
      <c r="E41" s="97"/>
    </row>
    <row r="42" spans="1:6" ht="18.75" x14ac:dyDescent="0.25">
      <c r="A42" s="302" t="s">
        <v>59</v>
      </c>
      <c r="B42" s="102" t="s">
        <v>528</v>
      </c>
      <c r="C42" s="102" t="s">
        <v>631</v>
      </c>
      <c r="D42" s="102"/>
      <c r="E42" s="102" t="s">
        <v>630</v>
      </c>
    </row>
    <row r="43" spans="1:6" ht="15" customHeight="1" x14ac:dyDescent="0.25">
      <c r="A43" s="302"/>
      <c r="B43" s="101">
        <v>43009</v>
      </c>
      <c r="C43" s="161" t="s">
        <v>629</v>
      </c>
      <c r="D43" s="99"/>
      <c r="E43" s="163" t="s">
        <v>634</v>
      </c>
    </row>
    <row r="44" spans="1:6" ht="32.25" customHeight="1" x14ac:dyDescent="0.25">
      <c r="A44" s="302"/>
      <c r="B44" s="101">
        <v>43132</v>
      </c>
      <c r="C44" s="100" t="s">
        <v>659</v>
      </c>
      <c r="D44" s="112">
        <v>7</v>
      </c>
      <c r="E44" s="99" t="s">
        <v>711</v>
      </c>
      <c r="F44" s="305" t="s">
        <v>986</v>
      </c>
    </row>
    <row r="45" spans="1:6" ht="32.25" customHeight="1" x14ac:dyDescent="0.25">
      <c r="A45" s="147"/>
      <c r="B45" s="101">
        <v>43221</v>
      </c>
      <c r="C45" s="100" t="s">
        <v>726</v>
      </c>
      <c r="D45" s="112">
        <v>16</v>
      </c>
      <c r="E45" s="99" t="s">
        <v>1011</v>
      </c>
      <c r="F45" s="305"/>
    </row>
    <row r="46" spans="1:6" ht="18.75" x14ac:dyDescent="0.25">
      <c r="A46" s="156"/>
      <c r="B46" s="101">
        <v>43405</v>
      </c>
      <c r="C46" s="161" t="s">
        <v>629</v>
      </c>
      <c r="D46" s="99"/>
      <c r="E46" s="163" t="s">
        <v>891</v>
      </c>
    </row>
    <row r="47" spans="1:6" ht="32.25" customHeight="1" x14ac:dyDescent="0.25">
      <c r="A47" s="156"/>
      <c r="B47" s="101">
        <v>43405</v>
      </c>
      <c r="C47" s="170" t="s">
        <v>448</v>
      </c>
      <c r="D47" s="171">
        <v>12</v>
      </c>
      <c r="E47" s="99" t="s">
        <v>1348</v>
      </c>
      <c r="F47" s="305" t="s">
        <v>1682</v>
      </c>
    </row>
    <row r="48" spans="1:6" ht="32.25" customHeight="1" x14ac:dyDescent="0.25">
      <c r="A48" s="228"/>
      <c r="B48" s="101">
        <v>43617</v>
      </c>
      <c r="C48" s="170" t="s">
        <v>592</v>
      </c>
      <c r="D48" s="171">
        <v>14</v>
      </c>
      <c r="E48" s="99" t="s">
        <v>1308</v>
      </c>
      <c r="F48" s="305"/>
    </row>
    <row r="49" spans="1:6" ht="32.25" customHeight="1" x14ac:dyDescent="0.25">
      <c r="A49" s="237"/>
      <c r="B49" s="101">
        <v>43617</v>
      </c>
      <c r="C49" s="170" t="s">
        <v>1445</v>
      </c>
      <c r="D49" s="171">
        <v>4</v>
      </c>
      <c r="E49" s="99" t="s">
        <v>1894</v>
      </c>
      <c r="F49" s="305"/>
    </row>
    <row r="50" spans="1:6" ht="32.25" customHeight="1" x14ac:dyDescent="0.25">
      <c r="A50" s="276"/>
      <c r="B50" s="101">
        <v>43739</v>
      </c>
      <c r="C50" s="170" t="s">
        <v>1596</v>
      </c>
      <c r="D50" s="171">
        <v>3</v>
      </c>
      <c r="E50" s="99" t="s">
        <v>1690</v>
      </c>
      <c r="F50" s="305"/>
    </row>
    <row r="51" spans="1:6" ht="18.75" x14ac:dyDescent="0.25">
      <c r="A51" s="286"/>
      <c r="B51" s="101">
        <v>43831</v>
      </c>
      <c r="C51" s="161" t="s">
        <v>629</v>
      </c>
      <c r="D51" s="99"/>
      <c r="E51" s="163" t="s">
        <v>1956</v>
      </c>
    </row>
    <row r="52" spans="1:6" x14ac:dyDescent="0.25">
      <c r="A52" s="97"/>
      <c r="B52" s="98"/>
      <c r="C52" s="97"/>
      <c r="D52" s="97"/>
      <c r="E52" s="97"/>
    </row>
    <row r="53" spans="1:6" ht="18.75" x14ac:dyDescent="0.25">
      <c r="A53" s="302" t="s">
        <v>164</v>
      </c>
      <c r="B53" s="102" t="s">
        <v>528</v>
      </c>
      <c r="C53" s="102" t="s">
        <v>631</v>
      </c>
      <c r="D53" s="102"/>
      <c r="E53" s="102" t="s">
        <v>630</v>
      </c>
    </row>
    <row r="54" spans="1:6" x14ac:dyDescent="0.25">
      <c r="A54" s="302"/>
      <c r="B54" s="101">
        <v>43009</v>
      </c>
      <c r="C54" s="161" t="s">
        <v>629</v>
      </c>
      <c r="D54" s="99"/>
      <c r="E54" s="163" t="s">
        <v>634</v>
      </c>
    </row>
    <row r="55" spans="1:6" ht="32.25" customHeight="1" x14ac:dyDescent="0.25">
      <c r="A55" s="302"/>
      <c r="B55" s="101">
        <v>43132</v>
      </c>
      <c r="C55" s="100" t="s">
        <v>659</v>
      </c>
      <c r="D55" s="112">
        <v>7</v>
      </c>
      <c r="E55" s="99" t="s">
        <v>711</v>
      </c>
      <c r="F55" s="305" t="s">
        <v>986</v>
      </c>
    </row>
    <row r="56" spans="1:6" ht="32.25" customHeight="1" x14ac:dyDescent="0.25">
      <c r="A56" s="147"/>
      <c r="B56" s="101">
        <v>43221</v>
      </c>
      <c r="C56" s="100" t="s">
        <v>726</v>
      </c>
      <c r="D56" s="112">
        <v>16</v>
      </c>
      <c r="E56" s="99" t="s">
        <v>1011</v>
      </c>
      <c r="F56" s="305"/>
    </row>
    <row r="57" spans="1:6" ht="18.75" x14ac:dyDescent="0.25">
      <c r="A57" s="156"/>
      <c r="B57" s="101">
        <v>43405</v>
      </c>
      <c r="C57" s="161" t="s">
        <v>629</v>
      </c>
      <c r="D57" s="99"/>
      <c r="E57" s="163" t="s">
        <v>892</v>
      </c>
    </row>
    <row r="58" spans="1:6" ht="32.25" customHeight="1" x14ac:dyDescent="0.25">
      <c r="A58" s="156"/>
      <c r="B58" s="101">
        <v>43405</v>
      </c>
      <c r="C58" s="170" t="s">
        <v>448</v>
      </c>
      <c r="D58" s="171">
        <v>12</v>
      </c>
      <c r="E58" s="99" t="s">
        <v>1348</v>
      </c>
      <c r="F58" s="305" t="s">
        <v>1988</v>
      </c>
    </row>
    <row r="59" spans="1:6" ht="32.25" customHeight="1" x14ac:dyDescent="0.25">
      <c r="A59" s="223"/>
      <c r="B59" s="101">
        <v>43586</v>
      </c>
      <c r="C59" s="170" t="s">
        <v>1144</v>
      </c>
      <c r="D59" s="171">
        <v>13</v>
      </c>
      <c r="E59" s="99" t="s">
        <v>1197</v>
      </c>
      <c r="F59" s="305"/>
    </row>
    <row r="60" spans="1:6" ht="32.25" customHeight="1" x14ac:dyDescent="0.25">
      <c r="A60" s="233"/>
      <c r="B60" s="101">
        <v>43647</v>
      </c>
      <c r="C60" s="170" t="s">
        <v>597</v>
      </c>
      <c r="D60" s="171">
        <v>11</v>
      </c>
      <c r="E60" s="99" t="s">
        <v>1472</v>
      </c>
      <c r="F60" s="305"/>
    </row>
    <row r="61" spans="1:6" ht="32.25" customHeight="1" x14ac:dyDescent="0.25">
      <c r="A61" s="247"/>
      <c r="B61" s="101">
        <v>43678</v>
      </c>
      <c r="C61" s="170" t="s">
        <v>1558</v>
      </c>
      <c r="D61" s="171">
        <v>15</v>
      </c>
      <c r="E61" s="99" t="s">
        <v>1490</v>
      </c>
      <c r="F61" s="305"/>
    </row>
    <row r="62" spans="1:6" ht="18.75" x14ac:dyDescent="0.25">
      <c r="A62" s="286"/>
      <c r="B62" s="101">
        <v>43831</v>
      </c>
      <c r="C62" s="161" t="s">
        <v>629</v>
      </c>
      <c r="D62" s="99"/>
      <c r="E62" s="163" t="s">
        <v>1956</v>
      </c>
    </row>
    <row r="63" spans="1:6" x14ac:dyDescent="0.25">
      <c r="A63" s="97"/>
      <c r="B63" s="98"/>
      <c r="C63" s="97"/>
      <c r="D63" s="97"/>
      <c r="E63" s="97"/>
    </row>
    <row r="64" spans="1:6" ht="18.75" x14ac:dyDescent="0.25">
      <c r="A64" s="302" t="s">
        <v>280</v>
      </c>
      <c r="B64" s="102" t="s">
        <v>528</v>
      </c>
      <c r="C64" s="102" t="s">
        <v>631</v>
      </c>
      <c r="D64" s="102"/>
      <c r="E64" s="102" t="s">
        <v>630</v>
      </c>
    </row>
    <row r="65" spans="1:6" x14ac:dyDescent="0.25">
      <c r="A65" s="302"/>
      <c r="B65" s="101">
        <v>43009</v>
      </c>
      <c r="C65" s="161" t="s">
        <v>629</v>
      </c>
      <c r="D65" s="99"/>
      <c r="E65" s="163" t="s">
        <v>634</v>
      </c>
    </row>
    <row r="66" spans="1:6" ht="32.25" customHeight="1" x14ac:dyDescent="0.25">
      <c r="A66" s="302"/>
      <c r="B66" s="101">
        <v>43132</v>
      </c>
      <c r="C66" s="100" t="s">
        <v>659</v>
      </c>
      <c r="D66" s="112">
        <v>7</v>
      </c>
      <c r="E66" s="99" t="s">
        <v>711</v>
      </c>
      <c r="F66" s="305" t="s">
        <v>986</v>
      </c>
    </row>
    <row r="67" spans="1:6" ht="32.25" customHeight="1" x14ac:dyDescent="0.25">
      <c r="A67" s="147"/>
      <c r="B67" s="101">
        <v>43221</v>
      </c>
      <c r="C67" s="100" t="s">
        <v>726</v>
      </c>
      <c r="D67" s="112">
        <v>16</v>
      </c>
      <c r="E67" s="99" t="s">
        <v>1011</v>
      </c>
      <c r="F67" s="305"/>
    </row>
    <row r="68" spans="1:6" ht="18.75" x14ac:dyDescent="0.25">
      <c r="A68" s="156"/>
      <c r="B68" s="101">
        <v>43405</v>
      </c>
      <c r="C68" s="161" t="s">
        <v>629</v>
      </c>
      <c r="D68" s="99"/>
      <c r="E68" s="163" t="s">
        <v>884</v>
      </c>
    </row>
    <row r="69" spans="1:6" ht="32.25" customHeight="1" x14ac:dyDescent="0.25">
      <c r="A69" s="156"/>
      <c r="B69" s="101">
        <v>43405</v>
      </c>
      <c r="C69" s="170" t="s">
        <v>448</v>
      </c>
      <c r="D69" s="171">
        <v>12</v>
      </c>
      <c r="E69" s="99" t="s">
        <v>1348</v>
      </c>
      <c r="F69" s="305" t="s">
        <v>1983</v>
      </c>
    </row>
    <row r="70" spans="1:6" ht="32.25" customHeight="1" x14ac:dyDescent="0.25">
      <c r="A70" s="209"/>
      <c r="B70" s="101">
        <v>43586</v>
      </c>
      <c r="C70" s="170" t="s">
        <v>590</v>
      </c>
      <c r="D70" s="171">
        <v>13</v>
      </c>
      <c r="E70" s="99" t="s">
        <v>1308</v>
      </c>
      <c r="F70" s="305"/>
    </row>
    <row r="71" spans="1:6" ht="33.75" customHeight="1" x14ac:dyDescent="0.25">
      <c r="A71" s="233"/>
      <c r="B71" s="101">
        <v>43647</v>
      </c>
      <c r="C71" s="170" t="s">
        <v>1503</v>
      </c>
      <c r="D71" s="171">
        <v>27</v>
      </c>
      <c r="E71" s="99" t="s">
        <v>1643</v>
      </c>
      <c r="F71" s="305"/>
    </row>
    <row r="72" spans="1:6" ht="18.75" x14ac:dyDescent="0.25">
      <c r="A72" s="286"/>
      <c r="B72" s="101">
        <v>43831</v>
      </c>
      <c r="C72" s="161" t="s">
        <v>629</v>
      </c>
      <c r="D72" s="99"/>
      <c r="E72" s="163" t="s">
        <v>1956</v>
      </c>
    </row>
    <row r="73" spans="1:6" x14ac:dyDescent="0.25">
      <c r="A73" s="97"/>
      <c r="B73" s="98"/>
      <c r="C73" s="97"/>
      <c r="D73" s="97"/>
      <c r="E73" s="97"/>
    </row>
    <row r="74" spans="1:6" ht="18.75" x14ac:dyDescent="0.25">
      <c r="A74" s="302" t="s">
        <v>599</v>
      </c>
      <c r="B74" s="102" t="s">
        <v>528</v>
      </c>
      <c r="C74" s="102" t="s">
        <v>631</v>
      </c>
      <c r="D74" s="102"/>
      <c r="E74" s="102" t="s">
        <v>630</v>
      </c>
    </row>
    <row r="75" spans="1:6" x14ac:dyDescent="0.25">
      <c r="A75" s="302"/>
      <c r="B75" s="101">
        <v>43009</v>
      </c>
      <c r="C75" s="161" t="s">
        <v>629</v>
      </c>
      <c r="D75" s="99"/>
      <c r="E75" s="163" t="s">
        <v>634</v>
      </c>
    </row>
    <row r="76" spans="1:6" ht="32.25" customHeight="1" x14ac:dyDescent="0.25">
      <c r="A76" s="302"/>
      <c r="B76" s="101">
        <v>43132</v>
      </c>
      <c r="C76" s="100" t="s">
        <v>659</v>
      </c>
      <c r="D76" s="112">
        <v>7</v>
      </c>
      <c r="E76" s="99" t="s">
        <v>711</v>
      </c>
      <c r="F76" s="305" t="s">
        <v>987</v>
      </c>
    </row>
    <row r="77" spans="1:6" ht="32.25" customHeight="1" x14ac:dyDescent="0.25">
      <c r="A77" s="147"/>
      <c r="B77" s="101">
        <v>43221</v>
      </c>
      <c r="C77" s="100" t="s">
        <v>586</v>
      </c>
      <c r="D77" s="112">
        <v>7</v>
      </c>
      <c r="E77" s="99" t="s">
        <v>1012</v>
      </c>
      <c r="F77" s="305"/>
    </row>
    <row r="78" spans="1:6" ht="18.75" x14ac:dyDescent="0.25">
      <c r="A78" s="156"/>
      <c r="B78" s="101">
        <v>43405</v>
      </c>
      <c r="C78" s="161" t="s">
        <v>629</v>
      </c>
      <c r="D78" s="99"/>
      <c r="E78" s="163" t="s">
        <v>892</v>
      </c>
    </row>
    <row r="79" spans="1:6" ht="32.25" customHeight="1" x14ac:dyDescent="0.25">
      <c r="A79" s="156"/>
      <c r="B79" s="101">
        <v>43405</v>
      </c>
      <c r="C79" s="170" t="s">
        <v>1292</v>
      </c>
      <c r="D79" s="171">
        <v>16</v>
      </c>
      <c r="E79" s="99" t="s">
        <v>1187</v>
      </c>
      <c r="F79" s="305" t="s">
        <v>1941</v>
      </c>
    </row>
    <row r="80" spans="1:6" ht="32.25" customHeight="1" x14ac:dyDescent="0.25">
      <c r="A80" s="207"/>
      <c r="B80" s="101">
        <v>43586</v>
      </c>
      <c r="C80" s="170" t="s">
        <v>1143</v>
      </c>
      <c r="D80" s="171">
        <v>11</v>
      </c>
      <c r="E80" s="99" t="s">
        <v>1197</v>
      </c>
      <c r="F80" s="305"/>
    </row>
    <row r="81" spans="1:6" ht="32.25" customHeight="1" x14ac:dyDescent="0.25">
      <c r="A81" s="231"/>
      <c r="B81" s="101">
        <v>43647</v>
      </c>
      <c r="C81" s="170" t="s">
        <v>1448</v>
      </c>
      <c r="D81" s="171">
        <v>11</v>
      </c>
      <c r="E81" s="99" t="s">
        <v>1447</v>
      </c>
      <c r="F81" s="305"/>
    </row>
    <row r="82" spans="1:6" ht="18.75" x14ac:dyDescent="0.25">
      <c r="A82" s="286"/>
      <c r="B82" s="101">
        <v>43831</v>
      </c>
      <c r="C82" s="161" t="s">
        <v>629</v>
      </c>
      <c r="D82" s="99"/>
      <c r="E82" s="163" t="s">
        <v>1956</v>
      </c>
    </row>
    <row r="83" spans="1:6" x14ac:dyDescent="0.25">
      <c r="A83" s="97"/>
      <c r="B83" s="98"/>
      <c r="C83" s="97"/>
      <c r="D83" s="97"/>
      <c r="E83" s="97"/>
    </row>
    <row r="84" spans="1:6" ht="18.75" x14ac:dyDescent="0.25">
      <c r="A84" s="302" t="s">
        <v>600</v>
      </c>
      <c r="B84" s="102" t="s">
        <v>528</v>
      </c>
      <c r="C84" s="102" t="s">
        <v>631</v>
      </c>
      <c r="D84" s="102"/>
      <c r="E84" s="102" t="s">
        <v>630</v>
      </c>
    </row>
    <row r="85" spans="1:6" x14ac:dyDescent="0.25">
      <c r="A85" s="302"/>
      <c r="B85" s="101">
        <v>43009</v>
      </c>
      <c r="C85" s="161" t="s">
        <v>629</v>
      </c>
      <c r="D85" s="99"/>
      <c r="E85" s="163" t="s">
        <v>634</v>
      </c>
    </row>
    <row r="86" spans="1:6" ht="32.25" customHeight="1" x14ac:dyDescent="0.25">
      <c r="A86" s="302"/>
      <c r="B86" s="101">
        <v>43132</v>
      </c>
      <c r="C86" s="100" t="s">
        <v>659</v>
      </c>
      <c r="D86" s="112">
        <v>7</v>
      </c>
      <c r="E86" s="99" t="s">
        <v>711</v>
      </c>
      <c r="F86" s="305" t="s">
        <v>1014</v>
      </c>
    </row>
    <row r="87" spans="1:6" ht="32.25" customHeight="1" x14ac:dyDescent="0.25">
      <c r="A87" s="147"/>
      <c r="B87" s="101">
        <v>43221</v>
      </c>
      <c r="C87" s="100" t="s">
        <v>750</v>
      </c>
      <c r="D87" s="112">
        <v>25</v>
      </c>
      <c r="E87" s="99" t="s">
        <v>1013</v>
      </c>
      <c r="F87" s="305"/>
    </row>
    <row r="88" spans="1:6" ht="18.75" x14ac:dyDescent="0.25">
      <c r="A88" s="156"/>
      <c r="B88" s="101">
        <v>43405</v>
      </c>
      <c r="C88" s="161" t="s">
        <v>629</v>
      </c>
      <c r="D88" s="99"/>
      <c r="E88" s="163" t="s">
        <v>884</v>
      </c>
    </row>
    <row r="89" spans="1:6" ht="32.25" customHeight="1" x14ac:dyDescent="0.25">
      <c r="A89" s="156"/>
      <c r="B89" s="101">
        <v>43405</v>
      </c>
      <c r="C89" s="170" t="s">
        <v>1292</v>
      </c>
      <c r="D89" s="171">
        <v>16</v>
      </c>
      <c r="E89" s="99" t="s">
        <v>1187</v>
      </c>
      <c r="F89" s="305" t="s">
        <v>1980</v>
      </c>
    </row>
    <row r="90" spans="1:6" ht="32.25" customHeight="1" x14ac:dyDescent="0.25">
      <c r="A90" s="207"/>
      <c r="B90" s="101">
        <v>43586</v>
      </c>
      <c r="C90" s="170" t="s">
        <v>589</v>
      </c>
      <c r="D90" s="171">
        <v>13</v>
      </c>
      <c r="E90" s="99" t="s">
        <v>1197</v>
      </c>
      <c r="F90" s="305"/>
    </row>
    <row r="91" spans="1:6" ht="32.25" customHeight="1" x14ac:dyDescent="0.25">
      <c r="A91" s="231"/>
      <c r="B91" s="101">
        <v>43647</v>
      </c>
      <c r="C91" s="170" t="s">
        <v>677</v>
      </c>
      <c r="D91" s="171">
        <v>11</v>
      </c>
      <c r="E91" s="99" t="s">
        <v>1447</v>
      </c>
      <c r="F91" s="305"/>
    </row>
    <row r="92" spans="1:6" ht="18.75" x14ac:dyDescent="0.25">
      <c r="A92" s="286"/>
      <c r="B92" s="101">
        <v>43831</v>
      </c>
      <c r="C92" s="161" t="s">
        <v>629</v>
      </c>
      <c r="D92" s="99"/>
      <c r="E92" s="163" t="s">
        <v>1956</v>
      </c>
    </row>
    <row r="93" spans="1:6" x14ac:dyDescent="0.25">
      <c r="A93" s="97"/>
      <c r="B93" s="98"/>
      <c r="C93" s="97"/>
      <c r="D93" s="97"/>
      <c r="E93" s="97"/>
    </row>
  </sheetData>
  <mergeCells count="27">
    <mergeCell ref="F58:F61"/>
    <mergeCell ref="F3:F4"/>
    <mergeCell ref="F14:F15"/>
    <mergeCell ref="F24:F25"/>
    <mergeCell ref="F34:F35"/>
    <mergeCell ref="F44:F45"/>
    <mergeCell ref="F6:F9"/>
    <mergeCell ref="F17:F19"/>
    <mergeCell ref="F27:F29"/>
    <mergeCell ref="F37:F39"/>
    <mergeCell ref="F47:F50"/>
    <mergeCell ref="F89:F91"/>
    <mergeCell ref="A64:A66"/>
    <mergeCell ref="A74:A76"/>
    <mergeCell ref="A84:A86"/>
    <mergeCell ref="A1:A3"/>
    <mergeCell ref="A12:A14"/>
    <mergeCell ref="A22:A24"/>
    <mergeCell ref="A32:A34"/>
    <mergeCell ref="A42:A44"/>
    <mergeCell ref="A53:A55"/>
    <mergeCell ref="F55:F56"/>
    <mergeCell ref="F66:F67"/>
    <mergeCell ref="F76:F77"/>
    <mergeCell ref="F86:F87"/>
    <mergeCell ref="F69:F71"/>
    <mergeCell ref="F79:F81"/>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86"/>
  <sheetViews>
    <sheetView topLeftCell="A31" zoomScale="70" zoomScaleNormal="70" workbookViewId="0">
      <selection activeCell="F9" sqref="F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8.7109375" customWidth="1"/>
    <col min="5" max="5" width="161" bestFit="1" customWidth="1"/>
    <col min="6" max="6" width="20.285156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43132</v>
      </c>
      <c r="C3" s="100" t="s">
        <v>642</v>
      </c>
      <c r="D3" s="112">
        <v>5</v>
      </c>
      <c r="E3" s="99" t="s">
        <v>1015</v>
      </c>
      <c r="F3" s="305" t="s">
        <v>959</v>
      </c>
    </row>
    <row r="4" spans="1:6" ht="32.25" customHeight="1" x14ac:dyDescent="0.25">
      <c r="A4" s="114"/>
      <c r="B4" s="101">
        <v>43221</v>
      </c>
      <c r="C4" s="100" t="s">
        <v>793</v>
      </c>
      <c r="D4" s="112">
        <v>21</v>
      </c>
      <c r="E4" s="99" t="s">
        <v>1017</v>
      </c>
      <c r="F4" s="305"/>
    </row>
    <row r="5" spans="1:6" ht="18.75" x14ac:dyDescent="0.25">
      <c r="A5" s="160"/>
      <c r="B5" s="101">
        <v>43405</v>
      </c>
      <c r="C5" s="161" t="s">
        <v>629</v>
      </c>
      <c r="D5" s="99"/>
      <c r="E5" s="163" t="s">
        <v>1021</v>
      </c>
    </row>
    <row r="6" spans="1:6" ht="32.25" customHeight="1" x14ac:dyDescent="0.25">
      <c r="A6" s="181"/>
      <c r="B6" s="101">
        <v>43497</v>
      </c>
      <c r="C6" s="170" t="s">
        <v>1040</v>
      </c>
      <c r="D6" s="171">
        <v>12</v>
      </c>
      <c r="E6" s="99" t="s">
        <v>1421</v>
      </c>
      <c r="F6" s="305" t="s">
        <v>1675</v>
      </c>
    </row>
    <row r="7" spans="1:6" ht="32.25" customHeight="1" x14ac:dyDescent="0.25">
      <c r="A7" s="231"/>
      <c r="B7" s="101">
        <v>43617</v>
      </c>
      <c r="C7" s="170" t="s">
        <v>1335</v>
      </c>
      <c r="D7" s="171">
        <v>7</v>
      </c>
      <c r="E7" s="99" t="s">
        <v>1471</v>
      </c>
      <c r="F7" s="305"/>
    </row>
    <row r="8" spans="1:6" ht="32.25" customHeight="1" x14ac:dyDescent="0.25">
      <c r="A8" s="233"/>
      <c r="B8" s="101">
        <v>43647</v>
      </c>
      <c r="C8" s="170" t="s">
        <v>531</v>
      </c>
      <c r="D8" s="171">
        <v>13</v>
      </c>
      <c r="E8" s="99" t="s">
        <v>1475</v>
      </c>
      <c r="F8" s="305"/>
    </row>
    <row r="9" spans="1:6" ht="18.75" x14ac:dyDescent="0.25">
      <c r="A9" s="286"/>
      <c r="B9" s="101">
        <v>43831</v>
      </c>
      <c r="C9" s="161" t="s">
        <v>629</v>
      </c>
      <c r="D9" s="99"/>
      <c r="E9" s="163" t="s">
        <v>1956</v>
      </c>
    </row>
    <row r="10" spans="1:6" x14ac:dyDescent="0.25">
      <c r="A10" s="97"/>
      <c r="B10" s="98"/>
      <c r="C10" s="97"/>
      <c r="D10" s="97"/>
      <c r="E10" s="97"/>
    </row>
    <row r="11" spans="1:6" ht="18.75" x14ac:dyDescent="0.25">
      <c r="A11" s="302" t="s">
        <v>110</v>
      </c>
      <c r="B11" s="102" t="s">
        <v>528</v>
      </c>
      <c r="C11" s="102" t="s">
        <v>631</v>
      </c>
      <c r="D11" s="102"/>
      <c r="E11" s="102" t="s">
        <v>630</v>
      </c>
    </row>
    <row r="12" spans="1:6" x14ac:dyDescent="0.25">
      <c r="A12" s="302"/>
      <c r="B12" s="101">
        <v>43009</v>
      </c>
      <c r="C12" s="161" t="s">
        <v>629</v>
      </c>
      <c r="D12" s="99"/>
      <c r="E12" s="163" t="s">
        <v>634</v>
      </c>
    </row>
    <row r="13" spans="1:6" ht="32.25" customHeight="1" x14ac:dyDescent="0.25">
      <c r="A13" s="302"/>
      <c r="B13" s="101">
        <v>43132</v>
      </c>
      <c r="C13" s="100" t="s">
        <v>642</v>
      </c>
      <c r="D13" s="112">
        <v>5</v>
      </c>
      <c r="E13" s="99" t="s">
        <v>1015</v>
      </c>
      <c r="F13" s="305" t="s">
        <v>969</v>
      </c>
    </row>
    <row r="14" spans="1:6" ht="32.25" customHeight="1" x14ac:dyDescent="0.25">
      <c r="A14" s="114"/>
      <c r="B14" s="101">
        <v>43221</v>
      </c>
      <c r="C14" s="100" t="s">
        <v>726</v>
      </c>
      <c r="D14" s="112">
        <v>16</v>
      </c>
      <c r="E14" s="99" t="s">
        <v>1018</v>
      </c>
      <c r="F14" s="305"/>
    </row>
    <row r="15" spans="1:6" ht="18.75" x14ac:dyDescent="0.25">
      <c r="A15" s="160"/>
      <c r="B15" s="101">
        <v>43405</v>
      </c>
      <c r="C15" s="161" t="s">
        <v>629</v>
      </c>
      <c r="D15" s="99"/>
      <c r="E15" s="163" t="s">
        <v>1021</v>
      </c>
    </row>
    <row r="16" spans="1:6" ht="32.25" customHeight="1" x14ac:dyDescent="0.25">
      <c r="A16" s="181"/>
      <c r="B16" s="101">
        <v>43497</v>
      </c>
      <c r="C16" s="170" t="s">
        <v>1040</v>
      </c>
      <c r="D16" s="171">
        <v>12</v>
      </c>
      <c r="E16" s="99" t="s">
        <v>1422</v>
      </c>
      <c r="F16" s="305" t="s">
        <v>1987</v>
      </c>
    </row>
    <row r="17" spans="1:6" ht="32.25" customHeight="1" x14ac:dyDescent="0.25">
      <c r="A17" s="231"/>
      <c r="B17" s="101">
        <v>43617</v>
      </c>
      <c r="C17" s="170" t="s">
        <v>1376</v>
      </c>
      <c r="D17" s="171">
        <v>3</v>
      </c>
      <c r="E17" s="99" t="s">
        <v>1482</v>
      </c>
      <c r="F17" s="305"/>
    </row>
    <row r="18" spans="1:6" ht="32.25" customHeight="1" x14ac:dyDescent="0.25">
      <c r="A18" s="237"/>
      <c r="B18" s="101">
        <v>43617</v>
      </c>
      <c r="C18" s="170" t="s">
        <v>752</v>
      </c>
      <c r="D18" s="171">
        <v>12</v>
      </c>
      <c r="E18" s="99" t="s">
        <v>1655</v>
      </c>
      <c r="F18" s="305"/>
    </row>
    <row r="19" spans="1:6" ht="18.75" x14ac:dyDescent="0.25">
      <c r="A19" s="266"/>
      <c r="B19" s="101">
        <v>43739</v>
      </c>
      <c r="C19" s="161" t="s">
        <v>629</v>
      </c>
      <c r="D19" s="99"/>
      <c r="E19" s="163" t="s">
        <v>1694</v>
      </c>
    </row>
    <row r="20" spans="1:6" x14ac:dyDescent="0.25">
      <c r="A20" s="97"/>
      <c r="B20" s="98"/>
      <c r="C20" s="97"/>
      <c r="D20" s="97"/>
      <c r="E20" s="97"/>
    </row>
    <row r="21" spans="1:6" ht="18.75" x14ac:dyDescent="0.25">
      <c r="A21" s="302" t="s">
        <v>43</v>
      </c>
      <c r="B21" s="102" t="s">
        <v>528</v>
      </c>
      <c r="C21" s="102" t="s">
        <v>631</v>
      </c>
      <c r="D21" s="102"/>
      <c r="E21" s="102" t="s">
        <v>630</v>
      </c>
    </row>
    <row r="22" spans="1:6" x14ac:dyDescent="0.25">
      <c r="A22" s="302"/>
      <c r="B22" s="101">
        <v>43009</v>
      </c>
      <c r="C22" s="161" t="s">
        <v>629</v>
      </c>
      <c r="D22" s="99"/>
      <c r="E22" s="163" t="s">
        <v>634</v>
      </c>
    </row>
    <row r="23" spans="1:6" ht="32.25" customHeight="1" x14ac:dyDescent="0.25">
      <c r="A23" s="302"/>
      <c r="B23" s="101">
        <v>43132</v>
      </c>
      <c r="C23" s="100" t="s">
        <v>641</v>
      </c>
      <c r="D23" s="112">
        <v>5</v>
      </c>
      <c r="E23" s="99" t="s">
        <v>1015</v>
      </c>
      <c r="F23" s="305" t="s">
        <v>969</v>
      </c>
    </row>
    <row r="24" spans="1:6" ht="32.25" customHeight="1" x14ac:dyDescent="0.25">
      <c r="A24" s="114"/>
      <c r="B24" s="101">
        <v>43221</v>
      </c>
      <c r="C24" s="100" t="s">
        <v>726</v>
      </c>
      <c r="D24" s="112">
        <v>16</v>
      </c>
      <c r="E24" s="99" t="s">
        <v>1018</v>
      </c>
      <c r="F24" s="305"/>
    </row>
    <row r="25" spans="1:6" ht="18.75" x14ac:dyDescent="0.25">
      <c r="A25" s="160"/>
      <c r="B25" s="101">
        <v>43405</v>
      </c>
      <c r="C25" s="161" t="s">
        <v>629</v>
      </c>
      <c r="D25" s="99"/>
      <c r="E25" s="163" t="s">
        <v>1021</v>
      </c>
    </row>
    <row r="26" spans="1:6" ht="32.25" customHeight="1" x14ac:dyDescent="0.25">
      <c r="A26" s="181"/>
      <c r="B26" s="101">
        <v>43497</v>
      </c>
      <c r="C26" s="170" t="s">
        <v>1040</v>
      </c>
      <c r="D26" s="171">
        <v>12</v>
      </c>
      <c r="E26" s="99" t="s">
        <v>1422</v>
      </c>
      <c r="F26" s="305" t="s">
        <v>1941</v>
      </c>
    </row>
    <row r="27" spans="1:6" ht="32.25" customHeight="1" x14ac:dyDescent="0.25">
      <c r="A27" s="237"/>
      <c r="B27" s="101">
        <v>43617</v>
      </c>
      <c r="C27" s="170" t="s">
        <v>1361</v>
      </c>
      <c r="D27" s="171">
        <v>3</v>
      </c>
      <c r="E27" s="99" t="s">
        <v>1482</v>
      </c>
      <c r="F27" s="305"/>
    </row>
    <row r="28" spans="1:6" ht="32.25" customHeight="1" x14ac:dyDescent="0.25">
      <c r="A28" s="231"/>
      <c r="B28" s="101">
        <v>43617</v>
      </c>
      <c r="C28" s="170" t="s">
        <v>1509</v>
      </c>
      <c r="D28" s="171">
        <v>13</v>
      </c>
      <c r="E28" s="99" t="s">
        <v>1657</v>
      </c>
      <c r="F28" s="305"/>
    </row>
    <row r="29" spans="1:6" ht="18.75" x14ac:dyDescent="0.25">
      <c r="A29" s="266"/>
      <c r="B29" s="101">
        <v>43739</v>
      </c>
      <c r="C29" s="161" t="s">
        <v>629</v>
      </c>
      <c r="D29" s="99"/>
      <c r="E29" s="163" t="s">
        <v>1694</v>
      </c>
    </row>
    <row r="30" spans="1:6" x14ac:dyDescent="0.25">
      <c r="A30" s="97"/>
      <c r="B30" s="98"/>
      <c r="C30" s="97"/>
      <c r="D30" s="97"/>
      <c r="E30" s="97"/>
    </row>
    <row r="31" spans="1:6" ht="18.75" x14ac:dyDescent="0.25">
      <c r="A31" s="302" t="s">
        <v>96</v>
      </c>
      <c r="B31" s="102" t="s">
        <v>528</v>
      </c>
      <c r="C31" s="102" t="s">
        <v>631</v>
      </c>
      <c r="D31" s="102"/>
      <c r="E31" s="102" t="s">
        <v>630</v>
      </c>
    </row>
    <row r="32" spans="1:6" x14ac:dyDescent="0.25">
      <c r="A32" s="302"/>
      <c r="B32" s="101">
        <v>43009</v>
      </c>
      <c r="C32" s="161" t="s">
        <v>629</v>
      </c>
      <c r="D32" s="99"/>
      <c r="E32" s="163" t="s">
        <v>634</v>
      </c>
    </row>
    <row r="33" spans="1:6" ht="32.25" customHeight="1" x14ac:dyDescent="0.25">
      <c r="A33" s="302"/>
      <c r="B33" s="101">
        <v>43132</v>
      </c>
      <c r="C33" s="100" t="s">
        <v>643</v>
      </c>
      <c r="D33" s="112">
        <v>5</v>
      </c>
      <c r="E33" s="99" t="s">
        <v>1015</v>
      </c>
      <c r="F33" s="305" t="s">
        <v>969</v>
      </c>
    </row>
    <row r="34" spans="1:6" ht="32.25" customHeight="1" x14ac:dyDescent="0.25">
      <c r="A34" s="114"/>
      <c r="B34" s="101">
        <v>43221</v>
      </c>
      <c r="C34" s="100" t="s">
        <v>726</v>
      </c>
      <c r="D34" s="112">
        <v>16</v>
      </c>
      <c r="E34" s="99" t="s">
        <v>1018</v>
      </c>
      <c r="F34" s="305"/>
    </row>
    <row r="35" spans="1:6" ht="18.75" x14ac:dyDescent="0.25">
      <c r="A35" s="160"/>
      <c r="B35" s="101">
        <v>43405</v>
      </c>
      <c r="C35" s="161" t="s">
        <v>629</v>
      </c>
      <c r="D35" s="99"/>
      <c r="E35" s="163" t="s">
        <v>1021</v>
      </c>
    </row>
    <row r="36" spans="1:6" ht="32.25" customHeight="1" x14ac:dyDescent="0.25">
      <c r="A36" s="181"/>
      <c r="B36" s="101">
        <v>43497</v>
      </c>
      <c r="C36" s="170" t="s">
        <v>1040</v>
      </c>
      <c r="D36" s="171">
        <v>12</v>
      </c>
      <c r="E36" s="99" t="s">
        <v>1423</v>
      </c>
      <c r="F36" s="303" t="s">
        <v>1893</v>
      </c>
    </row>
    <row r="37" spans="1:6" ht="32.25" customHeight="1" x14ac:dyDescent="0.25">
      <c r="A37" s="231"/>
      <c r="B37" s="101">
        <v>43647</v>
      </c>
      <c r="C37" s="170" t="s">
        <v>1377</v>
      </c>
      <c r="D37" s="171">
        <v>0</v>
      </c>
      <c r="E37" s="99" t="s">
        <v>1482</v>
      </c>
      <c r="F37" s="304"/>
    </row>
    <row r="38" spans="1:6" ht="32.25" customHeight="1" x14ac:dyDescent="0.25">
      <c r="A38" s="242"/>
      <c r="B38" s="101">
        <v>43617</v>
      </c>
      <c r="C38" s="170" t="s">
        <v>809</v>
      </c>
      <c r="D38" s="171">
        <v>13</v>
      </c>
      <c r="E38" s="99" t="s">
        <v>1655</v>
      </c>
      <c r="F38" s="304"/>
    </row>
    <row r="39" spans="1:6" ht="18.75" x14ac:dyDescent="0.25">
      <c r="A39" s="266"/>
      <c r="B39" s="101">
        <v>43739</v>
      </c>
      <c r="C39" s="161" t="s">
        <v>629</v>
      </c>
      <c r="D39" s="99"/>
      <c r="E39" s="163" t="s">
        <v>1694</v>
      </c>
    </row>
    <row r="40" spans="1:6" x14ac:dyDescent="0.25">
      <c r="A40" s="97"/>
      <c r="B40" s="98"/>
      <c r="C40" s="97"/>
      <c r="D40" s="97"/>
      <c r="E40" s="97"/>
    </row>
    <row r="41" spans="1:6" ht="18.75" x14ac:dyDescent="0.25">
      <c r="A41" s="302" t="s">
        <v>59</v>
      </c>
      <c r="B41" s="102" t="s">
        <v>528</v>
      </c>
      <c r="C41" s="102" t="s">
        <v>631</v>
      </c>
      <c r="D41" s="102"/>
      <c r="E41" s="102" t="s">
        <v>630</v>
      </c>
    </row>
    <row r="42" spans="1:6" x14ac:dyDescent="0.25">
      <c r="A42" s="302"/>
      <c r="B42" s="101">
        <v>43009</v>
      </c>
      <c r="C42" s="161" t="s">
        <v>629</v>
      </c>
      <c r="D42" s="99"/>
      <c r="E42" s="163" t="s">
        <v>634</v>
      </c>
    </row>
    <row r="43" spans="1:6" ht="32.25" customHeight="1" x14ac:dyDescent="0.25">
      <c r="A43" s="302"/>
      <c r="B43" s="101">
        <v>43132</v>
      </c>
      <c r="C43" s="100" t="s">
        <v>642</v>
      </c>
      <c r="D43" s="112">
        <v>5</v>
      </c>
      <c r="E43" s="99" t="s">
        <v>1015</v>
      </c>
      <c r="F43" s="305" t="s">
        <v>969</v>
      </c>
    </row>
    <row r="44" spans="1:6" ht="32.25" customHeight="1" x14ac:dyDescent="0.25">
      <c r="A44" s="114"/>
      <c r="B44" s="101">
        <v>43221</v>
      </c>
      <c r="C44" s="100" t="s">
        <v>726</v>
      </c>
      <c r="D44" s="112">
        <v>16</v>
      </c>
      <c r="E44" s="99" t="s">
        <v>1018</v>
      </c>
      <c r="F44" s="305"/>
    </row>
    <row r="45" spans="1:6" ht="18.75" x14ac:dyDescent="0.25">
      <c r="A45" s="160"/>
      <c r="B45" s="101">
        <v>43405</v>
      </c>
      <c r="C45" s="161" t="s">
        <v>629</v>
      </c>
      <c r="D45" s="99"/>
      <c r="E45" s="163" t="s">
        <v>1021</v>
      </c>
    </row>
    <row r="46" spans="1:6" ht="32.25" customHeight="1" x14ac:dyDescent="0.25">
      <c r="A46" s="197"/>
      <c r="B46" s="101">
        <v>43525</v>
      </c>
      <c r="C46" s="170" t="s">
        <v>197</v>
      </c>
      <c r="D46" s="171">
        <v>18</v>
      </c>
      <c r="E46" s="99" t="s">
        <v>1473</v>
      </c>
      <c r="F46" s="305" t="s">
        <v>1692</v>
      </c>
    </row>
    <row r="47" spans="1:6" ht="32.25" customHeight="1" x14ac:dyDescent="0.25">
      <c r="A47" s="233"/>
      <c r="B47" s="101">
        <v>43647</v>
      </c>
      <c r="C47" s="170" t="s">
        <v>598</v>
      </c>
      <c r="D47" s="171">
        <v>12</v>
      </c>
      <c r="E47" s="99" t="s">
        <v>1472</v>
      </c>
      <c r="F47" s="305"/>
    </row>
    <row r="48" spans="1:6" ht="32.25" customHeight="1" x14ac:dyDescent="0.25">
      <c r="A48" s="253"/>
      <c r="B48" s="101">
        <v>43709</v>
      </c>
      <c r="C48" s="170" t="s">
        <v>832</v>
      </c>
      <c r="D48" s="171">
        <v>0</v>
      </c>
      <c r="E48" s="99" t="s">
        <v>1632</v>
      </c>
      <c r="F48" s="305"/>
    </row>
    <row r="49" spans="1:6" ht="18.75" x14ac:dyDescent="0.25">
      <c r="A49" s="286"/>
      <c r="B49" s="101">
        <v>43831</v>
      </c>
      <c r="C49" s="161" t="s">
        <v>629</v>
      </c>
      <c r="D49" s="99"/>
      <c r="E49" s="163" t="s">
        <v>1956</v>
      </c>
    </row>
    <row r="50" spans="1:6" x14ac:dyDescent="0.25">
      <c r="A50" s="97"/>
      <c r="B50" s="98"/>
      <c r="C50" s="97"/>
      <c r="D50" s="97"/>
      <c r="E50" s="97"/>
    </row>
    <row r="51" spans="1:6" ht="18.75" x14ac:dyDescent="0.25">
      <c r="A51" s="302" t="s">
        <v>164</v>
      </c>
      <c r="B51" s="102" t="s">
        <v>528</v>
      </c>
      <c r="C51" s="102" t="s">
        <v>631</v>
      </c>
      <c r="D51" s="102"/>
      <c r="E51" s="102" t="s">
        <v>630</v>
      </c>
    </row>
    <row r="52" spans="1:6" x14ac:dyDescent="0.25">
      <c r="A52" s="302"/>
      <c r="B52" s="101">
        <v>43009</v>
      </c>
      <c r="C52" s="161" t="s">
        <v>629</v>
      </c>
      <c r="D52" s="99"/>
      <c r="E52" s="163" t="s">
        <v>634</v>
      </c>
    </row>
    <row r="53" spans="1:6" ht="32.25" customHeight="1" x14ac:dyDescent="0.25">
      <c r="A53" s="302"/>
      <c r="B53" s="101">
        <v>43132</v>
      </c>
      <c r="C53" s="100" t="s">
        <v>642</v>
      </c>
      <c r="D53" s="112">
        <v>5</v>
      </c>
      <c r="E53" s="99" t="s">
        <v>1015</v>
      </c>
      <c r="F53" s="305" t="s">
        <v>969</v>
      </c>
    </row>
    <row r="54" spans="1:6" ht="32.25" customHeight="1" x14ac:dyDescent="0.25">
      <c r="A54" s="114"/>
      <c r="B54" s="101">
        <v>43221</v>
      </c>
      <c r="C54" s="100" t="s">
        <v>726</v>
      </c>
      <c r="D54" s="112">
        <v>16</v>
      </c>
      <c r="E54" s="99" t="s">
        <v>1018</v>
      </c>
      <c r="F54" s="305"/>
    </row>
    <row r="55" spans="1:6" ht="18.75" x14ac:dyDescent="0.25">
      <c r="A55" s="160"/>
      <c r="B55" s="101">
        <v>43405</v>
      </c>
      <c r="C55" s="161" t="s">
        <v>629</v>
      </c>
      <c r="D55" s="99"/>
      <c r="E55" s="163" t="s">
        <v>1021</v>
      </c>
    </row>
    <row r="56" spans="1:6" ht="32.25" customHeight="1" x14ac:dyDescent="0.25">
      <c r="A56" s="197"/>
      <c r="B56" s="101">
        <v>43525</v>
      </c>
      <c r="C56" s="170" t="s">
        <v>1154</v>
      </c>
      <c r="D56" s="171">
        <v>15</v>
      </c>
      <c r="E56" s="99" t="s">
        <v>1474</v>
      </c>
      <c r="F56" s="303" t="s">
        <v>1890</v>
      </c>
    </row>
    <row r="57" spans="1:6" ht="32.25" customHeight="1" x14ac:dyDescent="0.25">
      <c r="A57" s="233"/>
      <c r="B57" s="101">
        <v>43647</v>
      </c>
      <c r="C57" s="170" t="s">
        <v>1382</v>
      </c>
      <c r="D57" s="171">
        <v>0</v>
      </c>
      <c r="E57" s="99" t="s">
        <v>1538</v>
      </c>
      <c r="F57" s="304"/>
    </row>
    <row r="58" spans="1:6" ht="32.25" customHeight="1" x14ac:dyDescent="0.25">
      <c r="A58" s="242"/>
      <c r="B58" s="101">
        <v>43678</v>
      </c>
      <c r="C58" s="170" t="s">
        <v>830</v>
      </c>
      <c r="D58" s="171">
        <v>12</v>
      </c>
      <c r="E58" s="99" t="s">
        <v>1685</v>
      </c>
      <c r="F58" s="304"/>
    </row>
    <row r="59" spans="1:6" ht="18.75" x14ac:dyDescent="0.25">
      <c r="A59" s="283"/>
      <c r="B59" s="101">
        <v>43739</v>
      </c>
      <c r="C59" s="161" t="s">
        <v>629</v>
      </c>
      <c r="D59" s="99"/>
      <c r="E59" s="163" t="s">
        <v>1694</v>
      </c>
    </row>
    <row r="60" spans="1:6" x14ac:dyDescent="0.25">
      <c r="A60" s="97"/>
      <c r="B60" s="98"/>
      <c r="C60" s="97"/>
      <c r="D60" s="97"/>
      <c r="E60" s="97"/>
    </row>
    <row r="61" spans="1:6" ht="18.75" x14ac:dyDescent="0.25">
      <c r="A61" s="302" t="s">
        <v>280</v>
      </c>
      <c r="B61" s="102" t="s">
        <v>528</v>
      </c>
      <c r="C61" s="102" t="s">
        <v>631</v>
      </c>
      <c r="D61" s="102"/>
      <c r="E61" s="102" t="s">
        <v>630</v>
      </c>
    </row>
    <row r="62" spans="1:6" x14ac:dyDescent="0.25">
      <c r="A62" s="302"/>
      <c r="B62" s="101">
        <v>43009</v>
      </c>
      <c r="C62" s="161" t="s">
        <v>629</v>
      </c>
      <c r="D62" s="99"/>
      <c r="E62" s="163" t="s">
        <v>634</v>
      </c>
    </row>
    <row r="63" spans="1:6" ht="32.25" customHeight="1" x14ac:dyDescent="0.25">
      <c r="A63" s="302"/>
      <c r="B63" s="101">
        <v>43132</v>
      </c>
      <c r="C63" s="100" t="s">
        <v>642</v>
      </c>
      <c r="D63" s="112">
        <v>5</v>
      </c>
      <c r="E63" s="99" t="s">
        <v>1015</v>
      </c>
      <c r="F63" s="305" t="s">
        <v>969</v>
      </c>
    </row>
    <row r="64" spans="1:6" ht="32.25" customHeight="1" x14ac:dyDescent="0.25">
      <c r="A64" s="114"/>
      <c r="B64" s="101">
        <v>43221</v>
      </c>
      <c r="C64" s="100" t="s">
        <v>726</v>
      </c>
      <c r="D64" s="112">
        <v>16</v>
      </c>
      <c r="E64" s="99" t="s">
        <v>1018</v>
      </c>
      <c r="F64" s="305"/>
    </row>
    <row r="65" spans="1:6" ht="18.75" x14ac:dyDescent="0.25">
      <c r="A65" s="160"/>
      <c r="B65" s="101">
        <v>43405</v>
      </c>
      <c r="C65" s="161" t="s">
        <v>629</v>
      </c>
      <c r="D65" s="99"/>
      <c r="E65" s="163" t="s">
        <v>1021</v>
      </c>
    </row>
    <row r="66" spans="1:6" ht="32.25" customHeight="1" x14ac:dyDescent="0.25">
      <c r="A66" s="197"/>
      <c r="B66" s="101">
        <v>43525</v>
      </c>
      <c r="C66" s="170" t="s">
        <v>677</v>
      </c>
      <c r="D66" s="171">
        <v>26</v>
      </c>
      <c r="E66" s="99" t="s">
        <v>1153</v>
      </c>
      <c r="F66" s="305" t="s">
        <v>1946</v>
      </c>
    </row>
    <row r="67" spans="1:6" ht="49.5" customHeight="1" x14ac:dyDescent="0.25">
      <c r="A67" s="252"/>
      <c r="B67" s="101">
        <v>43709</v>
      </c>
      <c r="C67" s="170" t="s">
        <v>831</v>
      </c>
      <c r="D67" s="171">
        <v>16</v>
      </c>
      <c r="E67" s="99" t="s">
        <v>1684</v>
      </c>
      <c r="F67" s="305"/>
    </row>
    <row r="68" spans="1:6" ht="18.75" x14ac:dyDescent="0.25">
      <c r="A68" s="283"/>
      <c r="B68" s="101">
        <v>43739</v>
      </c>
      <c r="C68" s="161" t="s">
        <v>629</v>
      </c>
      <c r="D68" s="99"/>
      <c r="E68" s="163" t="s">
        <v>1694</v>
      </c>
    </row>
    <row r="69" spans="1:6" x14ac:dyDescent="0.25">
      <c r="A69" s="97"/>
      <c r="B69" s="98"/>
      <c r="C69" s="97"/>
      <c r="D69" s="97"/>
      <c r="E69" s="97"/>
    </row>
    <row r="70" spans="1:6" ht="18.75" x14ac:dyDescent="0.25">
      <c r="A70" s="302" t="s">
        <v>599</v>
      </c>
      <c r="B70" s="102" t="s">
        <v>528</v>
      </c>
      <c r="C70" s="102" t="s">
        <v>631</v>
      </c>
      <c r="D70" s="102"/>
      <c r="E70" s="102" t="s">
        <v>630</v>
      </c>
    </row>
    <row r="71" spans="1:6" x14ac:dyDescent="0.25">
      <c r="A71" s="302"/>
      <c r="B71" s="101">
        <v>43009</v>
      </c>
      <c r="C71" s="161" t="s">
        <v>629</v>
      </c>
      <c r="D71" s="99"/>
      <c r="E71" s="163" t="s">
        <v>634</v>
      </c>
    </row>
    <row r="72" spans="1:6" ht="32.25" customHeight="1" x14ac:dyDescent="0.25">
      <c r="A72" s="302"/>
      <c r="B72" s="101">
        <v>43132</v>
      </c>
      <c r="C72" s="100" t="s">
        <v>642</v>
      </c>
      <c r="D72" s="112">
        <v>5</v>
      </c>
      <c r="E72" s="99" t="s">
        <v>1015</v>
      </c>
      <c r="F72" s="305" t="s">
        <v>957</v>
      </c>
    </row>
    <row r="73" spans="1:6" ht="32.25" customHeight="1" x14ac:dyDescent="0.25">
      <c r="A73" s="114"/>
      <c r="B73" s="101">
        <v>43221</v>
      </c>
      <c r="C73" s="100" t="s">
        <v>586</v>
      </c>
      <c r="D73" s="112">
        <v>7</v>
      </c>
      <c r="E73" s="99" t="s">
        <v>1019</v>
      </c>
      <c r="F73" s="305"/>
    </row>
    <row r="74" spans="1:6" ht="18.75" x14ac:dyDescent="0.25">
      <c r="A74" s="160"/>
      <c r="B74" s="101">
        <v>43405</v>
      </c>
      <c r="C74" s="161" t="s">
        <v>629</v>
      </c>
      <c r="D74" s="99"/>
      <c r="E74" s="163" t="s">
        <v>1021</v>
      </c>
    </row>
    <row r="75" spans="1:6" ht="32.25" customHeight="1" x14ac:dyDescent="0.25">
      <c r="A75" s="197"/>
      <c r="B75" s="101">
        <v>43525</v>
      </c>
      <c r="C75" s="170" t="s">
        <v>677</v>
      </c>
      <c r="D75" s="171">
        <v>26</v>
      </c>
      <c r="E75" s="99" t="s">
        <v>1153</v>
      </c>
      <c r="F75" s="305" t="s">
        <v>1945</v>
      </c>
    </row>
    <row r="76" spans="1:6" ht="36" customHeight="1" x14ac:dyDescent="0.25">
      <c r="A76" s="252"/>
      <c r="B76" s="101">
        <v>43678</v>
      </c>
      <c r="C76" s="170" t="s">
        <v>1630</v>
      </c>
      <c r="D76" s="171">
        <v>6</v>
      </c>
      <c r="E76" s="99" t="s">
        <v>1672</v>
      </c>
      <c r="F76" s="305"/>
    </row>
    <row r="77" spans="1:6" ht="18.75" x14ac:dyDescent="0.25">
      <c r="A77" s="286"/>
      <c r="B77" s="101">
        <v>43831</v>
      </c>
      <c r="C77" s="161" t="s">
        <v>629</v>
      </c>
      <c r="D77" s="99"/>
      <c r="E77" s="163" t="s">
        <v>1956</v>
      </c>
    </row>
    <row r="78" spans="1:6" x14ac:dyDescent="0.25">
      <c r="A78" s="97"/>
      <c r="B78" s="98"/>
      <c r="C78" s="97"/>
      <c r="D78" s="97"/>
      <c r="E78" s="97"/>
    </row>
    <row r="79" spans="1:6" ht="18.75" x14ac:dyDescent="0.25">
      <c r="A79" s="302" t="s">
        <v>600</v>
      </c>
      <c r="B79" s="102" t="s">
        <v>528</v>
      </c>
      <c r="C79" s="102" t="s">
        <v>631</v>
      </c>
      <c r="D79" s="102"/>
      <c r="E79" s="102" t="s">
        <v>630</v>
      </c>
    </row>
    <row r="80" spans="1:6" x14ac:dyDescent="0.25">
      <c r="A80" s="302"/>
      <c r="B80" s="101">
        <v>43009</v>
      </c>
      <c r="C80" s="161" t="s">
        <v>629</v>
      </c>
      <c r="D80" s="99"/>
      <c r="E80" s="163" t="s">
        <v>634</v>
      </c>
    </row>
    <row r="81" spans="1:6" ht="32.25" customHeight="1" x14ac:dyDescent="0.25">
      <c r="A81" s="302"/>
      <c r="B81" s="101">
        <v>43160</v>
      </c>
      <c r="C81" s="100" t="s">
        <v>642</v>
      </c>
      <c r="D81" s="112">
        <v>3</v>
      </c>
      <c r="E81" s="99" t="s">
        <v>1016</v>
      </c>
      <c r="F81" s="305" t="s">
        <v>958</v>
      </c>
    </row>
    <row r="82" spans="1:6" ht="32.25" customHeight="1" x14ac:dyDescent="0.25">
      <c r="A82" s="114"/>
      <c r="B82" s="101">
        <v>43221</v>
      </c>
      <c r="C82" s="100" t="s">
        <v>794</v>
      </c>
      <c r="D82" s="112">
        <v>25</v>
      </c>
      <c r="E82" s="99" t="s">
        <v>1020</v>
      </c>
      <c r="F82" s="305"/>
    </row>
    <row r="83" spans="1:6" ht="18.75" x14ac:dyDescent="0.25">
      <c r="A83" s="160"/>
      <c r="B83" s="101">
        <v>43405</v>
      </c>
      <c r="C83" s="161" t="s">
        <v>629</v>
      </c>
      <c r="D83" s="99"/>
      <c r="E83" s="163" t="s">
        <v>1021</v>
      </c>
    </row>
    <row r="84" spans="1:6" ht="54.75" customHeight="1" x14ac:dyDescent="0.25">
      <c r="A84" s="197"/>
      <c r="B84" s="101">
        <v>43525</v>
      </c>
      <c r="C84" s="170" t="s">
        <v>677</v>
      </c>
      <c r="D84" s="171">
        <v>33</v>
      </c>
      <c r="E84" s="99" t="s">
        <v>1153</v>
      </c>
      <c r="F84" s="259" t="s">
        <v>1989</v>
      </c>
    </row>
    <row r="85" spans="1:6" ht="18.75" x14ac:dyDescent="0.25">
      <c r="A85" s="286"/>
      <c r="B85" s="101">
        <v>43831</v>
      </c>
      <c r="C85" s="161" t="s">
        <v>629</v>
      </c>
      <c r="D85" s="99"/>
      <c r="E85" s="163" t="s">
        <v>1956</v>
      </c>
    </row>
    <row r="86" spans="1:6" x14ac:dyDescent="0.25">
      <c r="A86" s="97"/>
      <c r="B86" s="98"/>
      <c r="C86" s="97"/>
      <c r="D86" s="97"/>
      <c r="E86" s="97"/>
    </row>
  </sheetData>
  <mergeCells count="26">
    <mergeCell ref="F16:F18"/>
    <mergeCell ref="F46:F48"/>
    <mergeCell ref="F6:F8"/>
    <mergeCell ref="F66:F67"/>
    <mergeCell ref="F23:F24"/>
    <mergeCell ref="F33:F34"/>
    <mergeCell ref="F43:F44"/>
    <mergeCell ref="F26:F28"/>
    <mergeCell ref="F56:F58"/>
    <mergeCell ref="F36:F38"/>
    <mergeCell ref="F75:F76"/>
    <mergeCell ref="A61:A63"/>
    <mergeCell ref="A70:A72"/>
    <mergeCell ref="A79:A81"/>
    <mergeCell ref="A1:A3"/>
    <mergeCell ref="A11:A13"/>
    <mergeCell ref="A21:A23"/>
    <mergeCell ref="A31:A33"/>
    <mergeCell ref="A41:A43"/>
    <mergeCell ref="A51:A53"/>
    <mergeCell ref="F53:F54"/>
    <mergeCell ref="F63:F64"/>
    <mergeCell ref="F72:F73"/>
    <mergeCell ref="F81:F82"/>
    <mergeCell ref="F3:F4"/>
    <mergeCell ref="F13: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205"/>
  <sheetViews>
    <sheetView zoomScale="70" zoomScaleNormal="70" zoomScaleSheetLayoutView="85" workbookViewId="0">
      <selection activeCell="AD25" sqref="AD25"/>
    </sheetView>
  </sheetViews>
  <sheetFormatPr baseColWidth="10" defaultColWidth="9.140625" defaultRowHeight="15" x14ac:dyDescent="0.25"/>
  <cols>
    <col min="1" max="1" width="14.85546875" style="19" customWidth="1"/>
    <col min="2" max="2" width="15.7109375" style="19" customWidth="1"/>
    <col min="3" max="3" width="22.140625" style="19" customWidth="1"/>
    <col min="4" max="4" width="19.85546875" style="19" customWidth="1"/>
    <col min="5" max="5" width="24.7109375" style="19" customWidth="1"/>
    <col min="6" max="6" width="22" style="19" customWidth="1"/>
    <col min="7" max="7" width="22.85546875" style="19" customWidth="1"/>
    <col min="8" max="8" width="22.28515625" style="19" customWidth="1"/>
    <col min="9" max="9" width="22.85546875" style="19" customWidth="1"/>
    <col min="10" max="10" width="22.28515625" style="19" customWidth="1"/>
    <col min="11" max="11" width="29.5703125" style="19" customWidth="1"/>
    <col min="12" max="12" width="22.140625" style="19" customWidth="1"/>
    <col min="13" max="13" width="33" style="19" customWidth="1"/>
    <col min="14" max="14" width="23.5703125" style="19" customWidth="1"/>
    <col min="15" max="15" width="22.85546875" style="19" customWidth="1"/>
    <col min="16" max="16" width="22.28515625" style="19" customWidth="1"/>
    <col min="17" max="17" width="23.7109375" style="19" customWidth="1"/>
    <col min="18" max="18" width="18.85546875" style="19" customWidth="1"/>
    <col min="19" max="19" width="31.28515625" style="19" customWidth="1"/>
    <col min="20" max="20" width="20.28515625" style="19" customWidth="1"/>
    <col min="21" max="21" width="30.140625" style="19" customWidth="1"/>
    <col min="22" max="22" width="22.7109375" style="19" customWidth="1"/>
    <col min="23" max="23" width="22.85546875" style="19" customWidth="1"/>
    <col min="24" max="24" width="22.28515625" style="19" customWidth="1"/>
    <col min="25" max="25" width="22.140625" style="19" customWidth="1"/>
    <col min="26" max="26" width="18.85546875" style="19" customWidth="1"/>
    <col min="27" max="32" width="11.85546875" style="280" customWidth="1"/>
    <col min="33" max="33" width="19.85546875" style="19" customWidth="1"/>
    <col min="34" max="34" width="15.140625" style="19" customWidth="1"/>
    <col min="35" max="35" width="21.7109375" style="19" customWidth="1"/>
    <col min="36" max="36" width="15.140625" style="19" bestFit="1" customWidth="1"/>
    <col min="37" max="37" width="16.7109375" style="19" bestFit="1" customWidth="1"/>
    <col min="38" max="38" width="15.140625" style="19" bestFit="1" customWidth="1"/>
    <col min="39" max="39" width="22.42578125" style="19" customWidth="1"/>
    <col min="40" max="40" width="15.140625" style="19" customWidth="1"/>
    <col min="41" max="41" width="16.28515625" style="19" bestFit="1" customWidth="1"/>
    <col min="42" max="42" width="17.85546875" style="19" customWidth="1"/>
    <col min="43" max="43" width="16.7109375" style="19" bestFit="1" customWidth="1"/>
    <col min="44" max="44" width="15.42578125" style="19" bestFit="1" customWidth="1"/>
    <col min="45" max="16384" width="9.140625" style="19"/>
  </cols>
  <sheetData>
    <row r="1" spans="2:35" ht="53.25" customHeight="1" x14ac:dyDescent="0.25">
      <c r="B1" s="300" t="s">
        <v>925</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t="s">
        <v>100</v>
      </c>
      <c r="AB1" s="301"/>
      <c r="AC1" s="301"/>
      <c r="AD1" s="301" t="s">
        <v>1883</v>
      </c>
      <c r="AE1" s="301"/>
      <c r="AF1" s="301"/>
    </row>
    <row r="2" spans="2:35" ht="17.25" customHeight="1" thickBot="1" x14ac:dyDescent="0.45">
      <c r="B2" s="58"/>
      <c r="C2" s="58"/>
      <c r="D2" s="58"/>
      <c r="E2" s="58"/>
      <c r="F2" s="58"/>
      <c r="G2" s="58"/>
      <c r="H2" s="58"/>
      <c r="I2" s="58"/>
      <c r="J2" s="58"/>
      <c r="K2" s="58"/>
      <c r="L2" s="58"/>
      <c r="M2" s="58"/>
      <c r="N2" s="58"/>
      <c r="O2" s="58"/>
      <c r="P2" s="58"/>
      <c r="Q2" s="58"/>
      <c r="R2" s="58"/>
      <c r="S2" s="58"/>
      <c r="T2" s="58"/>
      <c r="U2" s="58"/>
      <c r="V2" s="58"/>
      <c r="W2" s="58"/>
      <c r="X2" s="58"/>
      <c r="Y2" s="58"/>
      <c r="Z2" s="58"/>
    </row>
    <row r="3" spans="2:35" s="57" customFormat="1" ht="18.75" x14ac:dyDescent="0.3">
      <c r="B3" s="76"/>
      <c r="C3" s="291" t="s">
        <v>1023</v>
      </c>
      <c r="D3" s="292"/>
      <c r="E3" s="292"/>
      <c r="F3" s="292"/>
      <c r="G3" s="292"/>
      <c r="H3" s="292"/>
      <c r="I3" s="292"/>
      <c r="J3" s="293"/>
      <c r="K3" s="291" t="s">
        <v>1024</v>
      </c>
      <c r="L3" s="292"/>
      <c r="M3" s="292"/>
      <c r="N3" s="292"/>
      <c r="O3" s="292"/>
      <c r="P3" s="292"/>
      <c r="Q3" s="292"/>
      <c r="R3" s="293"/>
      <c r="S3" s="291" t="s">
        <v>1025</v>
      </c>
      <c r="T3" s="292"/>
      <c r="U3" s="292"/>
      <c r="V3" s="292"/>
      <c r="W3" s="292"/>
      <c r="X3" s="292"/>
      <c r="Y3" s="292"/>
      <c r="Z3" s="293"/>
      <c r="AA3" s="281"/>
      <c r="AB3" s="281"/>
      <c r="AC3" s="281"/>
      <c r="AD3" s="281"/>
      <c r="AE3" s="281"/>
      <c r="AF3" s="281"/>
    </row>
    <row r="4" spans="2:35" s="59" customFormat="1" ht="23.25" customHeight="1" thickBot="1" x14ac:dyDescent="0.3">
      <c r="B4" s="77"/>
      <c r="C4" s="60" t="s">
        <v>529</v>
      </c>
      <c r="D4" s="60" t="s">
        <v>528</v>
      </c>
      <c r="E4" s="60" t="s">
        <v>530</v>
      </c>
      <c r="F4" s="60" t="s">
        <v>528</v>
      </c>
      <c r="G4" s="60" t="s">
        <v>562</v>
      </c>
      <c r="H4" s="60" t="s">
        <v>528</v>
      </c>
      <c r="I4" s="60" t="s">
        <v>811</v>
      </c>
      <c r="J4" s="67" t="s">
        <v>528</v>
      </c>
      <c r="K4" s="72" t="s">
        <v>529</v>
      </c>
      <c r="L4" s="60" t="s">
        <v>528</v>
      </c>
      <c r="M4" s="60" t="s">
        <v>530</v>
      </c>
      <c r="N4" s="60" t="s">
        <v>528</v>
      </c>
      <c r="O4" s="60" t="s">
        <v>562</v>
      </c>
      <c r="P4" s="60" t="s">
        <v>528</v>
      </c>
      <c r="Q4" s="60" t="s">
        <v>810</v>
      </c>
      <c r="R4" s="67" t="s">
        <v>528</v>
      </c>
      <c r="S4" s="72" t="s">
        <v>529</v>
      </c>
      <c r="T4" s="60" t="s">
        <v>528</v>
      </c>
      <c r="U4" s="60" t="s">
        <v>530</v>
      </c>
      <c r="V4" s="60" t="s">
        <v>528</v>
      </c>
      <c r="W4" s="60" t="s">
        <v>562</v>
      </c>
      <c r="X4" s="60" t="s">
        <v>528</v>
      </c>
      <c r="Y4" s="60" t="s">
        <v>810</v>
      </c>
      <c r="Z4" s="67" t="s">
        <v>528</v>
      </c>
    </row>
    <row r="5" spans="2:35" ht="18.75" x14ac:dyDescent="0.25">
      <c r="B5" s="81" t="s">
        <v>89</v>
      </c>
      <c r="C5" s="84" t="s">
        <v>538</v>
      </c>
      <c r="D5" s="82" t="s">
        <v>877</v>
      </c>
      <c r="E5" s="82" t="s">
        <v>1236</v>
      </c>
      <c r="F5" s="82" t="s">
        <v>1244</v>
      </c>
      <c r="G5" s="82"/>
      <c r="H5" s="82"/>
      <c r="I5" s="82"/>
      <c r="J5" s="83"/>
      <c r="K5" s="84" t="s">
        <v>582</v>
      </c>
      <c r="L5" s="82" t="s">
        <v>877</v>
      </c>
      <c r="M5" s="82" t="s">
        <v>1236</v>
      </c>
      <c r="N5" s="82" t="s">
        <v>1244</v>
      </c>
      <c r="O5" s="82"/>
      <c r="P5" s="82"/>
      <c r="Q5" s="82"/>
      <c r="R5" s="83"/>
      <c r="S5" s="84" t="s">
        <v>583</v>
      </c>
      <c r="T5" s="82" t="s">
        <v>73</v>
      </c>
      <c r="U5" s="82" t="s">
        <v>550</v>
      </c>
      <c r="V5" s="82" t="s">
        <v>875</v>
      </c>
      <c r="W5" s="82" t="s">
        <v>1549</v>
      </c>
      <c r="X5" s="82" t="s">
        <v>623</v>
      </c>
      <c r="Y5" s="82"/>
      <c r="Z5" s="83"/>
      <c r="AA5" s="280">
        <v>2</v>
      </c>
      <c r="AB5" s="280">
        <v>2</v>
      </c>
      <c r="AC5" s="280">
        <v>3</v>
      </c>
      <c r="AD5" s="19">
        <v>34</v>
      </c>
      <c r="AE5" s="19">
        <v>40</v>
      </c>
      <c r="AF5" s="19">
        <v>24</v>
      </c>
      <c r="AG5" s="284"/>
      <c r="AH5" s="284"/>
      <c r="AI5" s="284"/>
    </row>
    <row r="6" spans="2:35" ht="18.75" x14ac:dyDescent="0.25">
      <c r="B6" s="79"/>
      <c r="C6" s="74"/>
      <c r="D6" s="41"/>
      <c r="E6" s="41"/>
      <c r="F6" s="41"/>
      <c r="G6" s="41"/>
      <c r="H6" s="41"/>
      <c r="I6" s="41"/>
      <c r="J6" s="69"/>
      <c r="K6" s="74"/>
      <c r="L6" s="41"/>
      <c r="M6" s="41"/>
      <c r="N6" s="41"/>
      <c r="O6" s="41"/>
      <c r="P6" s="41"/>
      <c r="Q6" s="41"/>
      <c r="R6" s="69"/>
      <c r="S6" s="74"/>
      <c r="T6" s="41"/>
      <c r="U6" s="41"/>
      <c r="V6" s="41"/>
      <c r="W6" s="41"/>
      <c r="X6" s="41"/>
      <c r="Y6" s="41"/>
      <c r="Z6" s="69"/>
      <c r="AD6" s="19"/>
      <c r="AE6" s="19"/>
      <c r="AF6" s="19"/>
      <c r="AG6" s="284"/>
      <c r="AH6" s="284"/>
      <c r="AI6" s="284"/>
    </row>
    <row r="7" spans="2:35" ht="18.75" x14ac:dyDescent="0.25">
      <c r="B7" s="78" t="s">
        <v>110</v>
      </c>
      <c r="C7" s="73" t="s">
        <v>538</v>
      </c>
      <c r="D7" s="42" t="s">
        <v>877</v>
      </c>
      <c r="E7" s="42" t="s">
        <v>1237</v>
      </c>
      <c r="F7" s="42" t="s">
        <v>1244</v>
      </c>
      <c r="G7" s="42"/>
      <c r="H7" s="42"/>
      <c r="I7" s="42"/>
      <c r="J7" s="68"/>
      <c r="K7" s="73" t="s">
        <v>582</v>
      </c>
      <c r="L7" s="42" t="s">
        <v>877</v>
      </c>
      <c r="M7" s="42" t="s">
        <v>1237</v>
      </c>
      <c r="N7" s="42" t="s">
        <v>1244</v>
      </c>
      <c r="O7" s="42"/>
      <c r="P7" s="42"/>
      <c r="Q7" s="42"/>
      <c r="R7" s="68"/>
      <c r="S7" s="73" t="s">
        <v>583</v>
      </c>
      <c r="T7" s="42" t="s">
        <v>73</v>
      </c>
      <c r="U7" s="42" t="s">
        <v>550</v>
      </c>
      <c r="V7" s="42" t="s">
        <v>875</v>
      </c>
      <c r="W7" s="42" t="s">
        <v>1549</v>
      </c>
      <c r="X7" s="42" t="s">
        <v>623</v>
      </c>
      <c r="Y7" s="42"/>
      <c r="Z7" s="68"/>
      <c r="AA7" s="280">
        <v>2</v>
      </c>
      <c r="AB7" s="280">
        <v>2</v>
      </c>
      <c r="AC7" s="280">
        <v>3</v>
      </c>
      <c r="AD7" s="19">
        <v>34</v>
      </c>
      <c r="AE7" s="19">
        <v>36</v>
      </c>
      <c r="AF7" s="19">
        <v>24</v>
      </c>
      <c r="AG7" s="284"/>
      <c r="AH7" s="284"/>
      <c r="AI7" s="284"/>
    </row>
    <row r="8" spans="2:35" ht="18.75" x14ac:dyDescent="0.25">
      <c r="B8" s="79"/>
      <c r="C8" s="74"/>
      <c r="D8" s="41"/>
      <c r="E8" s="41"/>
      <c r="F8" s="41"/>
      <c r="G8" s="41"/>
      <c r="H8" s="41"/>
      <c r="I8" s="41"/>
      <c r="J8" s="69"/>
      <c r="K8" s="74"/>
      <c r="L8" s="41"/>
      <c r="M8" s="41"/>
      <c r="N8" s="41"/>
      <c r="O8" s="41"/>
      <c r="P8" s="41"/>
      <c r="Q8" s="41"/>
      <c r="R8" s="69"/>
      <c r="S8" s="74"/>
      <c r="T8" s="41"/>
      <c r="U8" s="41"/>
      <c r="V8" s="41"/>
      <c r="W8" s="41" t="s">
        <v>533</v>
      </c>
      <c r="X8" s="41"/>
      <c r="Y8" s="41"/>
      <c r="Z8" s="69"/>
      <c r="AD8" s="19"/>
      <c r="AE8" s="19"/>
      <c r="AF8" s="19"/>
      <c r="AG8" s="284"/>
      <c r="AH8" s="284"/>
      <c r="AI8" s="284"/>
    </row>
    <row r="9" spans="2:35" ht="18.75" x14ac:dyDescent="0.25">
      <c r="B9" s="78" t="s">
        <v>43</v>
      </c>
      <c r="C9" s="73" t="s">
        <v>538</v>
      </c>
      <c r="D9" s="42" t="s">
        <v>877</v>
      </c>
      <c r="E9" s="42" t="s">
        <v>1238</v>
      </c>
      <c r="F9" s="42" t="s">
        <v>1244</v>
      </c>
      <c r="G9" s="42"/>
      <c r="H9" s="42"/>
      <c r="I9" s="42"/>
      <c r="J9" s="68"/>
      <c r="K9" s="42" t="s">
        <v>539</v>
      </c>
      <c r="L9" s="42" t="s">
        <v>877</v>
      </c>
      <c r="M9" s="42" t="s">
        <v>1238</v>
      </c>
      <c r="N9" s="42" t="s">
        <v>1244</v>
      </c>
      <c r="O9" s="42"/>
      <c r="P9" s="42"/>
      <c r="Q9" s="42"/>
      <c r="R9" s="68"/>
      <c r="S9" s="73" t="s">
        <v>624</v>
      </c>
      <c r="T9" s="42" t="s">
        <v>73</v>
      </c>
      <c r="U9" s="42" t="s">
        <v>1280</v>
      </c>
      <c r="V9" s="42" t="s">
        <v>875</v>
      </c>
      <c r="W9" s="42" t="s">
        <v>1584</v>
      </c>
      <c r="X9" s="42" t="s">
        <v>623</v>
      </c>
      <c r="Y9" s="42"/>
      <c r="Z9" s="68"/>
      <c r="AA9" s="280">
        <v>2</v>
      </c>
      <c r="AB9" s="280">
        <v>2</v>
      </c>
      <c r="AC9" s="280">
        <v>3</v>
      </c>
      <c r="AD9" s="19">
        <v>34</v>
      </c>
      <c r="AE9" s="19">
        <v>33</v>
      </c>
      <c r="AF9" s="19">
        <v>24</v>
      </c>
      <c r="AG9" s="284"/>
      <c r="AH9" s="284"/>
      <c r="AI9" s="284"/>
    </row>
    <row r="10" spans="2:35" ht="18.75" x14ac:dyDescent="0.25">
      <c r="B10" s="79"/>
      <c r="C10" s="41"/>
      <c r="D10" s="41"/>
      <c r="E10" s="41"/>
      <c r="F10" s="41"/>
      <c r="G10" s="41"/>
      <c r="H10" s="41"/>
      <c r="I10" s="41"/>
      <c r="J10" s="69"/>
      <c r="K10" s="74"/>
      <c r="L10" s="41"/>
      <c r="M10" s="41"/>
      <c r="N10" s="41"/>
      <c r="O10" s="41"/>
      <c r="P10" s="41"/>
      <c r="Q10" s="41"/>
      <c r="R10" s="69"/>
      <c r="S10" s="74"/>
      <c r="T10" s="41"/>
      <c r="U10" s="41"/>
      <c r="V10" s="41"/>
      <c r="W10" s="41"/>
      <c r="X10" s="41"/>
      <c r="Y10" s="41"/>
      <c r="Z10" s="69"/>
      <c r="AD10" s="19"/>
      <c r="AE10" s="19"/>
      <c r="AF10" s="19"/>
      <c r="AG10" s="284"/>
      <c r="AH10" s="284"/>
      <c r="AI10" s="284"/>
    </row>
    <row r="11" spans="2:35" ht="18.75" x14ac:dyDescent="0.25">
      <c r="B11" s="78" t="s">
        <v>96</v>
      </c>
      <c r="C11" s="42" t="s">
        <v>548</v>
      </c>
      <c r="D11" s="42" t="s">
        <v>877</v>
      </c>
      <c r="E11" s="42" t="s">
        <v>1238</v>
      </c>
      <c r="F11" s="42" t="s">
        <v>1244</v>
      </c>
      <c r="G11" s="42"/>
      <c r="H11" s="42"/>
      <c r="I11" s="42"/>
      <c r="J11" s="68"/>
      <c r="K11" s="42" t="s">
        <v>539</v>
      </c>
      <c r="L11" s="42" t="s">
        <v>877</v>
      </c>
      <c r="M11" s="42" t="s">
        <v>1238</v>
      </c>
      <c r="N11" s="42" t="s">
        <v>1244</v>
      </c>
      <c r="O11" s="42"/>
      <c r="P11" s="42"/>
      <c r="Q11" s="42"/>
      <c r="R11" s="68"/>
      <c r="S11" s="73" t="s">
        <v>624</v>
      </c>
      <c r="T11" s="42" t="s">
        <v>615</v>
      </c>
      <c r="U11" s="42" t="s">
        <v>551</v>
      </c>
      <c r="V11" s="42" t="s">
        <v>875</v>
      </c>
      <c r="W11" s="42" t="s">
        <v>1584</v>
      </c>
      <c r="X11" s="42" t="s">
        <v>623</v>
      </c>
      <c r="Y11" s="42"/>
      <c r="Z11" s="68"/>
      <c r="AA11" s="280">
        <v>2</v>
      </c>
      <c r="AB11" s="280">
        <v>2</v>
      </c>
      <c r="AC11" s="280">
        <v>3</v>
      </c>
      <c r="AD11" s="19">
        <v>42</v>
      </c>
      <c r="AE11" s="19">
        <v>33</v>
      </c>
      <c r="AF11" s="19">
        <v>24</v>
      </c>
      <c r="AG11" s="284"/>
      <c r="AH11" s="284"/>
      <c r="AI11" s="284"/>
    </row>
    <row r="12" spans="2:35" ht="18.75" x14ac:dyDescent="0.25">
      <c r="B12" s="79"/>
      <c r="C12" s="41"/>
      <c r="D12" s="41"/>
      <c r="E12" s="41"/>
      <c r="F12" s="41"/>
      <c r="G12" s="41"/>
      <c r="H12" s="41"/>
      <c r="I12" s="41"/>
      <c r="J12" s="69"/>
      <c r="K12" s="74"/>
      <c r="L12" s="41"/>
      <c r="M12" s="41"/>
      <c r="N12" s="41"/>
      <c r="O12" s="41"/>
      <c r="P12" s="41"/>
      <c r="Q12" s="41"/>
      <c r="R12" s="69"/>
      <c r="S12" s="74"/>
      <c r="T12" s="41"/>
      <c r="U12" s="41"/>
      <c r="V12" s="41"/>
      <c r="W12" s="41"/>
      <c r="X12" s="41"/>
      <c r="Y12" s="41"/>
      <c r="Z12" s="69"/>
      <c r="AD12" s="19"/>
      <c r="AE12" s="19"/>
      <c r="AF12" s="19"/>
      <c r="AG12" s="284"/>
      <c r="AH12" s="284"/>
      <c r="AI12" s="284"/>
    </row>
    <row r="13" spans="2:35" ht="18.75" x14ac:dyDescent="0.25">
      <c r="B13" s="78" t="s">
        <v>59</v>
      </c>
      <c r="C13" s="73" t="s">
        <v>1090</v>
      </c>
      <c r="D13" s="42" t="s">
        <v>877</v>
      </c>
      <c r="E13" s="42" t="s">
        <v>1236</v>
      </c>
      <c r="F13" s="42" t="s">
        <v>1244</v>
      </c>
      <c r="G13" s="42"/>
      <c r="H13" s="42"/>
      <c r="I13" s="42"/>
      <c r="J13" s="68"/>
      <c r="K13" s="73" t="s">
        <v>1090</v>
      </c>
      <c r="L13" s="42" t="s">
        <v>877</v>
      </c>
      <c r="M13" s="42" t="s">
        <v>1236</v>
      </c>
      <c r="N13" s="42" t="s">
        <v>1244</v>
      </c>
      <c r="O13" s="42"/>
      <c r="P13" s="42"/>
      <c r="Q13" s="42"/>
      <c r="R13" s="68"/>
      <c r="S13" s="73" t="s">
        <v>559</v>
      </c>
      <c r="T13" s="42" t="s">
        <v>615</v>
      </c>
      <c r="U13" s="42" t="s">
        <v>551</v>
      </c>
      <c r="V13" s="42" t="s">
        <v>875</v>
      </c>
      <c r="W13" s="42" t="s">
        <v>1584</v>
      </c>
      <c r="X13" s="42" t="s">
        <v>623</v>
      </c>
      <c r="Y13" s="42"/>
      <c r="Z13" s="68"/>
      <c r="AA13" s="280">
        <v>2</v>
      </c>
      <c r="AB13" s="280">
        <v>2</v>
      </c>
      <c r="AC13" s="280">
        <v>3</v>
      </c>
      <c r="AD13" s="19">
        <v>38</v>
      </c>
      <c r="AE13" s="19">
        <v>38</v>
      </c>
      <c r="AF13" s="19">
        <v>24</v>
      </c>
      <c r="AG13" s="284"/>
      <c r="AH13" s="284"/>
      <c r="AI13" s="284"/>
    </row>
    <row r="14" spans="2:35" ht="18.75" x14ac:dyDescent="0.25">
      <c r="B14" s="79"/>
      <c r="C14" s="41"/>
      <c r="D14" s="41"/>
      <c r="E14" s="41"/>
      <c r="F14" s="41"/>
      <c r="G14" s="41"/>
      <c r="H14" s="41"/>
      <c r="I14" s="41"/>
      <c r="J14" s="69"/>
      <c r="K14" s="74"/>
      <c r="L14" s="41"/>
      <c r="M14" s="41"/>
      <c r="N14" s="41"/>
      <c r="O14" s="41"/>
      <c r="P14" s="41"/>
      <c r="Q14" s="41"/>
      <c r="R14" s="69"/>
      <c r="S14" s="74"/>
      <c r="T14" s="41"/>
      <c r="U14" s="41"/>
      <c r="V14" s="41"/>
      <c r="W14" s="41"/>
      <c r="X14" s="41"/>
      <c r="Y14" s="41"/>
      <c r="Z14" s="69"/>
      <c r="AD14" s="19"/>
      <c r="AE14" s="19"/>
      <c r="AF14" s="19"/>
      <c r="AG14" s="284"/>
      <c r="AH14" s="284"/>
      <c r="AI14" s="284"/>
    </row>
    <row r="15" spans="2:35" ht="18.75" x14ac:dyDescent="0.25">
      <c r="B15" s="78" t="s">
        <v>164</v>
      </c>
      <c r="C15" s="42" t="s">
        <v>1064</v>
      </c>
      <c r="D15" s="42" t="s">
        <v>877</v>
      </c>
      <c r="E15" s="42" t="s">
        <v>1279</v>
      </c>
      <c r="F15" s="42" t="s">
        <v>1244</v>
      </c>
      <c r="G15" s="42"/>
      <c r="H15" s="42"/>
      <c r="I15" s="42"/>
      <c r="J15" s="68"/>
      <c r="K15" s="73" t="s">
        <v>813</v>
      </c>
      <c r="L15" s="42" t="s">
        <v>877</v>
      </c>
      <c r="M15" s="42" t="s">
        <v>1279</v>
      </c>
      <c r="N15" s="42" t="s">
        <v>1244</v>
      </c>
      <c r="O15" s="42"/>
      <c r="P15" s="42"/>
      <c r="Q15" s="42"/>
      <c r="R15" s="68"/>
      <c r="S15" s="73" t="s">
        <v>1160</v>
      </c>
      <c r="T15" s="42" t="s">
        <v>615</v>
      </c>
      <c r="U15" s="42" t="s">
        <v>552</v>
      </c>
      <c r="V15" s="42" t="s">
        <v>875</v>
      </c>
      <c r="W15" s="42" t="s">
        <v>1584</v>
      </c>
      <c r="X15" s="42" t="s">
        <v>623</v>
      </c>
      <c r="Y15" s="42"/>
      <c r="Z15" s="68"/>
      <c r="AA15" s="280">
        <v>2</v>
      </c>
      <c r="AB15" s="280">
        <v>2</v>
      </c>
      <c r="AC15" s="280">
        <v>3</v>
      </c>
      <c r="AD15" s="19">
        <v>33</v>
      </c>
      <c r="AE15" s="19">
        <v>34</v>
      </c>
      <c r="AF15" s="19">
        <v>24</v>
      </c>
      <c r="AG15" s="284"/>
      <c r="AH15" s="284"/>
      <c r="AI15" s="284"/>
    </row>
    <row r="16" spans="2:35" ht="18.75" x14ac:dyDescent="0.25">
      <c r="B16" s="79"/>
      <c r="C16" s="41"/>
      <c r="D16" s="41"/>
      <c r="E16" s="41"/>
      <c r="F16" s="41"/>
      <c r="G16" s="41"/>
      <c r="H16" s="41"/>
      <c r="I16" s="41"/>
      <c r="J16" s="69"/>
      <c r="K16" s="74"/>
      <c r="L16" s="41"/>
      <c r="M16" s="41"/>
      <c r="N16" s="41"/>
      <c r="O16" s="41"/>
      <c r="P16" s="41"/>
      <c r="Q16" s="41"/>
      <c r="R16" s="69"/>
      <c r="S16" s="74"/>
      <c r="T16" s="41"/>
      <c r="U16" s="41"/>
      <c r="V16" s="41"/>
      <c r="W16" s="41"/>
      <c r="X16" s="41"/>
      <c r="Y16" s="41"/>
      <c r="Z16" s="69"/>
      <c r="AD16" s="19"/>
      <c r="AE16" s="19"/>
      <c r="AF16" s="19"/>
      <c r="AG16" s="284"/>
      <c r="AH16" s="284"/>
      <c r="AI16" s="284"/>
    </row>
    <row r="17" spans="2:35" ht="18.75" x14ac:dyDescent="0.25">
      <c r="B17" s="78" t="s">
        <v>280</v>
      </c>
      <c r="C17" s="42" t="s">
        <v>1092</v>
      </c>
      <c r="D17" s="42" t="s">
        <v>877</v>
      </c>
      <c r="E17" s="42" t="s">
        <v>1240</v>
      </c>
      <c r="F17" s="42" t="s">
        <v>1244</v>
      </c>
      <c r="G17" s="42"/>
      <c r="H17" s="42"/>
      <c r="I17" s="42"/>
      <c r="J17" s="68"/>
      <c r="K17" s="73" t="s">
        <v>813</v>
      </c>
      <c r="L17" s="42" t="s">
        <v>877</v>
      </c>
      <c r="M17" s="42" t="s">
        <v>1240</v>
      </c>
      <c r="N17" s="42" t="s">
        <v>1244</v>
      </c>
      <c r="O17" s="42"/>
      <c r="P17" s="42"/>
      <c r="Q17" s="42"/>
      <c r="R17" s="68"/>
      <c r="S17" s="73" t="s">
        <v>540</v>
      </c>
      <c r="T17" s="42" t="s">
        <v>74</v>
      </c>
      <c r="U17" s="42" t="s">
        <v>552</v>
      </c>
      <c r="V17" s="42" t="s">
        <v>876</v>
      </c>
      <c r="W17" s="42" t="s">
        <v>1584</v>
      </c>
      <c r="X17" s="42" t="s">
        <v>623</v>
      </c>
      <c r="Y17" s="42"/>
      <c r="Z17" s="68"/>
      <c r="AA17" s="280">
        <v>2</v>
      </c>
      <c r="AB17" s="280">
        <v>2</v>
      </c>
      <c r="AC17" s="280">
        <v>3</v>
      </c>
      <c r="AD17" s="19">
        <v>34</v>
      </c>
      <c r="AE17" s="19">
        <v>34</v>
      </c>
      <c r="AF17" s="19">
        <v>20</v>
      </c>
      <c r="AG17" s="284"/>
      <c r="AH17" s="284"/>
      <c r="AI17" s="284"/>
    </row>
    <row r="18" spans="2:35" ht="18.75" x14ac:dyDescent="0.25">
      <c r="B18" s="79"/>
      <c r="C18" s="41"/>
      <c r="D18" s="41"/>
      <c r="E18" s="41"/>
      <c r="F18" s="41"/>
      <c r="G18" s="41"/>
      <c r="H18" s="41"/>
      <c r="I18" s="41"/>
      <c r="J18" s="69"/>
      <c r="K18" s="74"/>
      <c r="L18" s="41"/>
      <c r="M18" s="41"/>
      <c r="N18" s="41"/>
      <c r="O18" s="41"/>
      <c r="P18" s="41"/>
      <c r="Q18" s="41"/>
      <c r="R18" s="69"/>
      <c r="S18" s="74"/>
      <c r="T18" s="41"/>
      <c r="U18" s="41"/>
      <c r="V18" s="41"/>
      <c r="W18" s="41"/>
      <c r="X18" s="41"/>
      <c r="Y18" s="41"/>
      <c r="Z18" s="69"/>
      <c r="AD18" s="19"/>
      <c r="AE18" s="19"/>
      <c r="AF18" s="19"/>
      <c r="AG18" s="284"/>
      <c r="AH18" s="284"/>
      <c r="AI18" s="284"/>
    </row>
    <row r="19" spans="2:35" ht="18.75" x14ac:dyDescent="0.25">
      <c r="B19" s="78" t="s">
        <v>599</v>
      </c>
      <c r="C19" s="42" t="s">
        <v>571</v>
      </c>
      <c r="D19" s="42" t="s">
        <v>877</v>
      </c>
      <c r="E19" s="42" t="s">
        <v>1239</v>
      </c>
      <c r="F19" s="42" t="s">
        <v>1244</v>
      </c>
      <c r="G19" s="42"/>
      <c r="H19" s="42"/>
      <c r="I19" s="42"/>
      <c r="J19" s="68"/>
      <c r="K19" s="73" t="s">
        <v>813</v>
      </c>
      <c r="L19" s="42" t="s">
        <v>877</v>
      </c>
      <c r="M19" s="42" t="s">
        <v>1239</v>
      </c>
      <c r="N19" s="42" t="s">
        <v>1244</v>
      </c>
      <c r="O19" s="42"/>
      <c r="P19" s="42"/>
      <c r="Q19" s="42"/>
      <c r="R19" s="68"/>
      <c r="S19" s="73" t="s">
        <v>540</v>
      </c>
      <c r="T19" s="42" t="s">
        <v>74</v>
      </c>
      <c r="U19" s="42" t="s">
        <v>497</v>
      </c>
      <c r="V19" s="42" t="s">
        <v>876</v>
      </c>
      <c r="W19" s="42" t="s">
        <v>1574</v>
      </c>
      <c r="X19" s="42" t="s">
        <v>623</v>
      </c>
      <c r="Y19" s="42"/>
      <c r="Z19" s="68"/>
      <c r="AA19" s="280">
        <v>2</v>
      </c>
      <c r="AB19" s="280">
        <v>2</v>
      </c>
      <c r="AC19" s="280">
        <v>3</v>
      </c>
      <c r="AD19" s="19">
        <v>34</v>
      </c>
      <c r="AE19" s="19">
        <v>34</v>
      </c>
      <c r="AF19" s="19">
        <v>18</v>
      </c>
      <c r="AG19" s="284"/>
      <c r="AH19" s="284"/>
      <c r="AI19" s="284"/>
    </row>
    <row r="20" spans="2:35" ht="18.75" x14ac:dyDescent="0.25">
      <c r="B20" s="79"/>
      <c r="C20" s="41"/>
      <c r="D20" s="41"/>
      <c r="E20" s="41"/>
      <c r="F20" s="41"/>
      <c r="G20" s="41"/>
      <c r="H20" s="41"/>
      <c r="I20" s="41"/>
      <c r="J20" s="69"/>
      <c r="K20" s="74"/>
      <c r="L20" s="41"/>
      <c r="M20" s="41"/>
      <c r="N20" s="41"/>
      <c r="O20" s="41"/>
      <c r="P20" s="41"/>
      <c r="Q20" s="41"/>
      <c r="R20" s="69"/>
      <c r="S20" s="74"/>
      <c r="T20" s="41"/>
      <c r="U20" s="41"/>
      <c r="V20" s="41"/>
      <c r="W20" s="41"/>
      <c r="X20" s="41"/>
      <c r="Y20" s="41"/>
      <c r="Z20" s="69"/>
      <c r="AD20" s="19"/>
      <c r="AE20" s="19"/>
      <c r="AF20" s="19"/>
      <c r="AG20" s="284"/>
      <c r="AH20" s="284"/>
      <c r="AI20" s="284"/>
    </row>
    <row r="21" spans="2:35" ht="19.5" thickBot="1" x14ac:dyDescent="0.3">
      <c r="B21" s="80" t="s">
        <v>600</v>
      </c>
      <c r="C21" s="70" t="s">
        <v>571</v>
      </c>
      <c r="D21" s="70" t="s">
        <v>877</v>
      </c>
      <c r="E21" s="70" t="s">
        <v>1229</v>
      </c>
      <c r="F21" s="70" t="s">
        <v>1244</v>
      </c>
      <c r="G21" s="70"/>
      <c r="H21" s="70"/>
      <c r="I21" s="70"/>
      <c r="J21" s="71"/>
      <c r="K21" s="70" t="s">
        <v>813</v>
      </c>
      <c r="L21" s="70" t="s">
        <v>877</v>
      </c>
      <c r="M21" s="70" t="s">
        <v>1229</v>
      </c>
      <c r="N21" s="70" t="s">
        <v>1244</v>
      </c>
      <c r="O21" s="70"/>
      <c r="P21" s="70"/>
      <c r="Q21" s="70"/>
      <c r="R21" s="71"/>
      <c r="S21" s="70" t="s">
        <v>540</v>
      </c>
      <c r="T21" s="70" t="s">
        <v>74</v>
      </c>
      <c r="U21" s="70" t="s">
        <v>878</v>
      </c>
      <c r="V21" s="70" t="s">
        <v>876</v>
      </c>
      <c r="W21" s="70" t="s">
        <v>1543</v>
      </c>
      <c r="X21" s="70" t="s">
        <v>623</v>
      </c>
      <c r="Y21" s="70"/>
      <c r="Z21" s="71"/>
      <c r="AA21" s="280">
        <v>2</v>
      </c>
      <c r="AB21" s="280">
        <v>2</v>
      </c>
      <c r="AC21" s="280">
        <v>3</v>
      </c>
      <c r="AD21" s="19">
        <v>43</v>
      </c>
      <c r="AE21" s="19">
        <v>43</v>
      </c>
      <c r="AF21" s="19">
        <v>27</v>
      </c>
      <c r="AG21" s="284"/>
      <c r="AH21" s="284"/>
      <c r="AI21" s="284"/>
    </row>
    <row r="22" spans="2:35" ht="17.25" customHeight="1" thickBot="1" x14ac:dyDescent="0.4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c r="AD22" s="19"/>
      <c r="AE22" s="19"/>
      <c r="AF22" s="19"/>
      <c r="AG22" s="284"/>
      <c r="AH22" s="284"/>
      <c r="AI22" s="284"/>
    </row>
    <row r="23" spans="2:35" s="57" customFormat="1" ht="18.75" x14ac:dyDescent="0.3">
      <c r="B23" s="76"/>
      <c r="C23" s="291" t="s">
        <v>601</v>
      </c>
      <c r="D23" s="292"/>
      <c r="E23" s="292"/>
      <c r="F23" s="292"/>
      <c r="G23" s="292"/>
      <c r="H23" s="292"/>
      <c r="I23" s="292"/>
      <c r="J23" s="292"/>
      <c r="K23" s="291" t="s">
        <v>602</v>
      </c>
      <c r="L23" s="292"/>
      <c r="M23" s="292"/>
      <c r="N23" s="292"/>
      <c r="O23" s="292"/>
      <c r="P23" s="292"/>
      <c r="Q23" s="292"/>
      <c r="R23" s="293"/>
      <c r="S23" s="291" t="s">
        <v>603</v>
      </c>
      <c r="T23" s="292"/>
      <c r="U23" s="292"/>
      <c r="V23" s="292"/>
      <c r="W23" s="292"/>
      <c r="X23" s="292"/>
      <c r="Y23" s="292"/>
      <c r="Z23" s="293"/>
      <c r="AA23" s="281"/>
      <c r="AB23" s="281"/>
      <c r="AC23" s="281"/>
      <c r="AG23" s="284"/>
      <c r="AH23" s="284"/>
      <c r="AI23" s="284"/>
    </row>
    <row r="24" spans="2:35" s="59" customFormat="1" ht="23.25" customHeight="1" thickBot="1" x14ac:dyDescent="0.3">
      <c r="B24" s="77"/>
      <c r="C24" s="60" t="s">
        <v>529</v>
      </c>
      <c r="D24" s="60" t="s">
        <v>528</v>
      </c>
      <c r="E24" s="60" t="s">
        <v>530</v>
      </c>
      <c r="F24" s="60" t="s">
        <v>528</v>
      </c>
      <c r="G24" s="60" t="s">
        <v>562</v>
      </c>
      <c r="H24" s="60" t="s">
        <v>528</v>
      </c>
      <c r="I24" s="60" t="s">
        <v>811</v>
      </c>
      <c r="J24" s="60" t="s">
        <v>528</v>
      </c>
      <c r="K24" s="72" t="s">
        <v>529</v>
      </c>
      <c r="L24" s="60" t="s">
        <v>528</v>
      </c>
      <c r="M24" s="60" t="s">
        <v>530</v>
      </c>
      <c r="N24" s="60" t="s">
        <v>528</v>
      </c>
      <c r="O24" s="60" t="s">
        <v>562</v>
      </c>
      <c r="P24" s="60" t="s">
        <v>528</v>
      </c>
      <c r="Q24" s="60" t="s">
        <v>810</v>
      </c>
      <c r="R24" s="67" t="s">
        <v>528</v>
      </c>
      <c r="S24" s="72" t="s">
        <v>529</v>
      </c>
      <c r="T24" s="60" t="s">
        <v>528</v>
      </c>
      <c r="U24" s="60" t="s">
        <v>530</v>
      </c>
      <c r="V24" s="60" t="s">
        <v>528</v>
      </c>
      <c r="W24" s="60" t="s">
        <v>562</v>
      </c>
      <c r="X24" s="60" t="s">
        <v>528</v>
      </c>
      <c r="Y24" s="60" t="s">
        <v>810</v>
      </c>
      <c r="Z24" s="67" t="s">
        <v>528</v>
      </c>
      <c r="AG24" s="284"/>
      <c r="AH24" s="284"/>
      <c r="AI24" s="284"/>
    </row>
    <row r="25" spans="2:35" ht="18.75" x14ac:dyDescent="0.25">
      <c r="B25" s="81" t="s">
        <v>89</v>
      </c>
      <c r="C25" s="84" t="s">
        <v>545</v>
      </c>
      <c r="D25" s="82" t="s">
        <v>1241</v>
      </c>
      <c r="E25" s="82" t="s">
        <v>621</v>
      </c>
      <c r="F25" s="82" t="s">
        <v>1243</v>
      </c>
      <c r="G25" s="82" t="s">
        <v>1708</v>
      </c>
      <c r="H25" s="82" t="s">
        <v>623</v>
      </c>
      <c r="I25" s="82"/>
      <c r="J25" s="82"/>
      <c r="K25" s="84" t="s">
        <v>1116</v>
      </c>
      <c r="L25" s="82" t="s">
        <v>155</v>
      </c>
      <c r="M25" s="82" t="s">
        <v>298</v>
      </c>
      <c r="N25" s="82" t="s">
        <v>1407</v>
      </c>
      <c r="O25" s="82"/>
      <c r="P25" s="82"/>
      <c r="Q25" s="82"/>
      <c r="R25" s="83"/>
      <c r="S25" s="84" t="s">
        <v>1139</v>
      </c>
      <c r="T25" s="82" t="s">
        <v>1246</v>
      </c>
      <c r="U25" s="82" t="s">
        <v>497</v>
      </c>
      <c r="V25" s="82" t="s">
        <v>876</v>
      </c>
      <c r="W25" s="82" t="s">
        <v>846</v>
      </c>
      <c r="X25" s="82" t="s">
        <v>623</v>
      </c>
      <c r="Y25" s="82"/>
      <c r="Z25" s="83"/>
      <c r="AA25" s="280">
        <v>3</v>
      </c>
      <c r="AB25" s="280">
        <v>2</v>
      </c>
      <c r="AC25" s="280">
        <v>3</v>
      </c>
      <c r="AD25" s="19">
        <v>30</v>
      </c>
      <c r="AE25" s="19">
        <v>49</v>
      </c>
      <c r="AF25" s="19">
        <v>22</v>
      </c>
      <c r="AG25" s="284"/>
      <c r="AH25" s="284"/>
      <c r="AI25" s="284"/>
    </row>
    <row r="26" spans="2:35" ht="18.75" x14ac:dyDescent="0.25">
      <c r="B26" s="79"/>
      <c r="C26" s="74"/>
      <c r="D26" s="41"/>
      <c r="E26" s="41"/>
      <c r="F26" s="41"/>
      <c r="G26" s="41"/>
      <c r="H26" s="41"/>
      <c r="I26" s="41"/>
      <c r="J26" s="41"/>
      <c r="K26" s="74"/>
      <c r="L26" s="41"/>
      <c r="M26" s="41"/>
      <c r="N26" s="41"/>
      <c r="O26" s="41"/>
      <c r="P26" s="41"/>
      <c r="Q26" s="41"/>
      <c r="R26" s="69"/>
      <c r="S26" s="74"/>
      <c r="T26" s="41"/>
      <c r="U26" s="41"/>
      <c r="V26" s="41"/>
      <c r="W26" s="41"/>
      <c r="X26" s="41"/>
      <c r="Y26" s="41"/>
      <c r="Z26" s="69"/>
      <c r="AD26" s="19"/>
      <c r="AE26" s="19"/>
      <c r="AF26" s="19"/>
      <c r="AG26" s="284"/>
      <c r="AH26" s="284"/>
      <c r="AI26" s="284"/>
    </row>
    <row r="27" spans="2:35" ht="18.75" x14ac:dyDescent="0.25">
      <c r="B27" s="78" t="s">
        <v>110</v>
      </c>
      <c r="C27" s="73" t="s">
        <v>545</v>
      </c>
      <c r="D27" s="42" t="s">
        <v>1241</v>
      </c>
      <c r="E27" s="42" t="s">
        <v>1287</v>
      </c>
      <c r="F27" s="42" t="s">
        <v>1242</v>
      </c>
      <c r="G27" s="42" t="s">
        <v>1710</v>
      </c>
      <c r="H27" s="42"/>
      <c r="I27" s="42"/>
      <c r="J27" s="42"/>
      <c r="K27" s="73" t="s">
        <v>1127</v>
      </c>
      <c r="L27" s="42" t="s">
        <v>155</v>
      </c>
      <c r="M27" s="42" t="s">
        <v>1485</v>
      </c>
      <c r="N27" s="42" t="s">
        <v>1407</v>
      </c>
      <c r="O27" s="42" t="s">
        <v>856</v>
      </c>
      <c r="P27" s="42" t="s">
        <v>1220</v>
      </c>
      <c r="Q27" s="42"/>
      <c r="R27" s="68"/>
      <c r="S27" s="73" t="s">
        <v>1130</v>
      </c>
      <c r="T27" s="42" t="s">
        <v>29</v>
      </c>
      <c r="U27" s="42" t="s">
        <v>213</v>
      </c>
      <c r="V27" s="42" t="s">
        <v>1223</v>
      </c>
      <c r="W27" s="42" t="s">
        <v>1548</v>
      </c>
      <c r="X27" s="42" t="s">
        <v>623</v>
      </c>
      <c r="Y27" s="42"/>
      <c r="Z27" s="68"/>
      <c r="AA27" s="280">
        <v>3</v>
      </c>
      <c r="AB27" s="280">
        <v>3</v>
      </c>
      <c r="AC27" s="280">
        <v>3</v>
      </c>
      <c r="AD27" s="19">
        <v>22</v>
      </c>
      <c r="AE27" s="19">
        <v>49</v>
      </c>
      <c r="AF27" s="19">
        <v>42</v>
      </c>
      <c r="AG27" s="284"/>
      <c r="AH27" s="284"/>
      <c r="AI27" s="284"/>
    </row>
    <row r="28" spans="2:35" ht="18.75" x14ac:dyDescent="0.25">
      <c r="B28" s="79"/>
      <c r="C28" s="74"/>
      <c r="D28" s="41"/>
      <c r="E28" s="41"/>
      <c r="F28" s="41"/>
      <c r="G28" s="41"/>
      <c r="H28" s="41"/>
      <c r="I28" s="41"/>
      <c r="J28" s="41"/>
      <c r="K28" s="74"/>
      <c r="L28" s="41"/>
      <c r="M28" s="41"/>
      <c r="N28" s="41"/>
      <c r="O28" s="41"/>
      <c r="P28" s="41"/>
      <c r="Q28" s="41"/>
      <c r="R28" s="69"/>
      <c r="S28" s="74"/>
      <c r="T28" s="41"/>
      <c r="U28" s="41"/>
      <c r="V28" s="41"/>
      <c r="W28" s="41"/>
      <c r="X28" s="41"/>
      <c r="Y28" s="41"/>
      <c r="Z28" s="69"/>
      <c r="AD28" s="19"/>
      <c r="AE28" s="19"/>
      <c r="AF28" s="19"/>
      <c r="AG28" s="284"/>
      <c r="AH28" s="284"/>
      <c r="AI28" s="284"/>
    </row>
    <row r="29" spans="2:35" ht="18.75" x14ac:dyDescent="0.25">
      <c r="B29" s="78" t="s">
        <v>43</v>
      </c>
      <c r="C29" s="73" t="s">
        <v>924</v>
      </c>
      <c r="D29" s="42" t="s">
        <v>1241</v>
      </c>
      <c r="E29" s="42" t="s">
        <v>390</v>
      </c>
      <c r="F29" s="42" t="s">
        <v>1242</v>
      </c>
      <c r="G29" s="42"/>
      <c r="H29" s="42"/>
      <c r="I29" s="42"/>
      <c r="J29" s="42"/>
      <c r="K29" s="73" t="s">
        <v>1117</v>
      </c>
      <c r="L29" s="42" t="s">
        <v>155</v>
      </c>
      <c r="M29" s="42" t="s">
        <v>1486</v>
      </c>
      <c r="N29" s="42" t="s">
        <v>1243</v>
      </c>
      <c r="O29" s="42" t="s">
        <v>854</v>
      </c>
      <c r="P29" s="42" t="s">
        <v>1220</v>
      </c>
      <c r="Q29" s="42"/>
      <c r="R29" s="68"/>
      <c r="S29" s="73" t="s">
        <v>1206</v>
      </c>
      <c r="T29" s="42" t="s">
        <v>29</v>
      </c>
      <c r="U29" s="42" t="s">
        <v>213</v>
      </c>
      <c r="V29" s="42" t="s">
        <v>1223</v>
      </c>
      <c r="W29" s="42" t="s">
        <v>1548</v>
      </c>
      <c r="X29" s="42" t="s">
        <v>623</v>
      </c>
      <c r="Y29" s="42"/>
      <c r="Z29" s="68"/>
      <c r="AA29" s="280">
        <v>2</v>
      </c>
      <c r="AB29" s="280">
        <v>3</v>
      </c>
      <c r="AC29" s="280">
        <v>3</v>
      </c>
      <c r="AD29" s="19">
        <v>21</v>
      </c>
      <c r="AE29" s="19">
        <v>50</v>
      </c>
      <c r="AF29" s="19">
        <v>42</v>
      </c>
      <c r="AG29" s="284"/>
      <c r="AH29" s="284"/>
      <c r="AI29" s="284"/>
    </row>
    <row r="30" spans="2:35" ht="18.75" x14ac:dyDescent="0.25">
      <c r="B30" s="79"/>
      <c r="C30" s="74"/>
      <c r="D30" s="41"/>
      <c r="E30" s="41"/>
      <c r="F30" s="41"/>
      <c r="G30" s="41"/>
      <c r="H30" s="41"/>
      <c r="I30" s="41"/>
      <c r="J30" s="41"/>
      <c r="K30" s="74"/>
      <c r="L30" s="41"/>
      <c r="M30" s="41"/>
      <c r="N30" s="41"/>
      <c r="O30" s="41"/>
      <c r="P30" s="41"/>
      <c r="Q30" s="41"/>
      <c r="R30" s="69"/>
      <c r="S30" s="74"/>
      <c r="T30" s="41"/>
      <c r="U30" s="41"/>
      <c r="V30" s="41"/>
      <c r="W30" s="41"/>
      <c r="X30" s="41"/>
      <c r="Y30" s="41"/>
      <c r="Z30" s="69"/>
      <c r="AD30" s="19"/>
      <c r="AE30" s="19"/>
      <c r="AF30" s="19"/>
      <c r="AG30" s="284"/>
      <c r="AH30" s="284"/>
      <c r="AI30" s="284"/>
    </row>
    <row r="31" spans="2:35" ht="18.75" x14ac:dyDescent="0.25">
      <c r="B31" s="78" t="s">
        <v>96</v>
      </c>
      <c r="C31" s="73" t="s">
        <v>1137</v>
      </c>
      <c r="D31" s="42" t="s">
        <v>1241</v>
      </c>
      <c r="E31" s="42" t="s">
        <v>1286</v>
      </c>
      <c r="F31" s="42" t="s">
        <v>1242</v>
      </c>
      <c r="G31" s="42"/>
      <c r="H31" s="42"/>
      <c r="I31" s="42"/>
      <c r="J31" s="42"/>
      <c r="K31" s="73" t="s">
        <v>1117</v>
      </c>
      <c r="L31" s="42" t="s">
        <v>155</v>
      </c>
      <c r="M31" s="42" t="s">
        <v>1396</v>
      </c>
      <c r="N31" s="42" t="s">
        <v>1217</v>
      </c>
      <c r="O31" s="42" t="s">
        <v>1652</v>
      </c>
      <c r="P31" s="42" t="s">
        <v>1220</v>
      </c>
      <c r="Q31" s="42"/>
      <c r="R31" s="68"/>
      <c r="S31" s="73" t="s">
        <v>1138</v>
      </c>
      <c r="T31" s="42" t="s">
        <v>74</v>
      </c>
      <c r="U31" s="42" t="s">
        <v>878</v>
      </c>
      <c r="V31" s="42" t="s">
        <v>876</v>
      </c>
      <c r="W31" s="42" t="s">
        <v>831</v>
      </c>
      <c r="X31" s="42" t="s">
        <v>623</v>
      </c>
      <c r="Y31" s="42"/>
      <c r="Z31" s="68"/>
      <c r="AA31" s="280">
        <v>2</v>
      </c>
      <c r="AB31" s="280">
        <v>3</v>
      </c>
      <c r="AC31" s="280">
        <v>3</v>
      </c>
      <c r="AD31" s="19">
        <v>21</v>
      </c>
      <c r="AE31" s="19">
        <v>51</v>
      </c>
      <c r="AF31" s="19">
        <v>33</v>
      </c>
      <c r="AG31" s="284"/>
      <c r="AH31" s="284"/>
      <c r="AI31" s="284"/>
    </row>
    <row r="32" spans="2:35" ht="18.75" x14ac:dyDescent="0.25">
      <c r="B32" s="79"/>
      <c r="C32" s="74"/>
      <c r="D32" s="41"/>
      <c r="E32" s="41"/>
      <c r="F32" s="41"/>
      <c r="G32" s="41"/>
      <c r="H32" s="41"/>
      <c r="I32" s="41"/>
      <c r="J32" s="41"/>
      <c r="K32" s="74"/>
      <c r="L32" s="41"/>
      <c r="M32" s="41"/>
      <c r="N32" s="41"/>
      <c r="O32" s="41"/>
      <c r="P32" s="41"/>
      <c r="Q32" s="41"/>
      <c r="R32" s="69"/>
      <c r="S32" s="74"/>
      <c r="T32" s="41"/>
      <c r="U32" s="41"/>
      <c r="V32" s="41"/>
      <c r="W32" s="41"/>
      <c r="X32" s="41"/>
      <c r="Y32" s="41"/>
      <c r="Z32" s="69"/>
      <c r="AD32" s="19"/>
      <c r="AE32" s="19"/>
      <c r="AF32" s="19"/>
      <c r="AG32" s="284"/>
      <c r="AH32" s="284"/>
      <c r="AI32" s="284"/>
    </row>
    <row r="33" spans="2:35" ht="18.75" x14ac:dyDescent="0.25">
      <c r="B33" s="78" t="s">
        <v>59</v>
      </c>
      <c r="C33" s="73" t="s">
        <v>577</v>
      </c>
      <c r="D33" s="42" t="s">
        <v>1241</v>
      </c>
      <c r="E33" s="42" t="s">
        <v>1286</v>
      </c>
      <c r="F33" s="42" t="s">
        <v>1242</v>
      </c>
      <c r="G33" s="42"/>
      <c r="H33" s="42"/>
      <c r="I33" s="42"/>
      <c r="J33" s="42"/>
      <c r="K33" s="73" t="s">
        <v>1128</v>
      </c>
      <c r="L33" s="42" t="s">
        <v>1394</v>
      </c>
      <c r="M33" s="42" t="s">
        <v>1396</v>
      </c>
      <c r="N33" s="42" t="s">
        <v>1217</v>
      </c>
      <c r="O33" s="42" t="s">
        <v>1709</v>
      </c>
      <c r="P33" s="42" t="s">
        <v>1220</v>
      </c>
      <c r="Q33" s="42"/>
      <c r="R33" s="68"/>
      <c r="S33" s="73" t="s">
        <v>624</v>
      </c>
      <c r="T33" s="42" t="s">
        <v>74</v>
      </c>
      <c r="U33" s="42" t="s">
        <v>213</v>
      </c>
      <c r="V33" s="42" t="s">
        <v>876</v>
      </c>
      <c r="W33" s="42" t="s">
        <v>1587</v>
      </c>
      <c r="X33" s="42" t="s">
        <v>623</v>
      </c>
      <c r="Y33" s="42"/>
      <c r="Z33" s="68"/>
      <c r="AA33" s="280">
        <v>2</v>
      </c>
      <c r="AB33" s="280">
        <v>3</v>
      </c>
      <c r="AC33" s="280">
        <v>3</v>
      </c>
      <c r="AD33" s="19">
        <v>21</v>
      </c>
      <c r="AE33" s="19">
        <v>50</v>
      </c>
      <c r="AF33" s="19">
        <v>25</v>
      </c>
      <c r="AG33" s="284"/>
      <c r="AH33" s="284"/>
      <c r="AI33" s="284"/>
    </row>
    <row r="34" spans="2:35" ht="18.75" x14ac:dyDescent="0.25">
      <c r="B34" s="79"/>
      <c r="C34" s="74"/>
      <c r="D34" s="41"/>
      <c r="E34" s="41"/>
      <c r="F34" s="41"/>
      <c r="G34" s="41"/>
      <c r="H34" s="41"/>
      <c r="I34" s="41"/>
      <c r="J34" s="41"/>
      <c r="K34" s="74"/>
      <c r="L34" s="41"/>
      <c r="M34" s="41"/>
      <c r="N34" s="41"/>
      <c r="O34" s="41"/>
      <c r="P34" s="41"/>
      <c r="Q34" s="41"/>
      <c r="R34" s="69"/>
      <c r="S34" s="74"/>
      <c r="T34" s="41"/>
      <c r="U34" s="41"/>
      <c r="V34" s="41"/>
      <c r="W34" s="41"/>
      <c r="X34" s="41"/>
      <c r="Y34" s="41"/>
      <c r="Z34" s="69"/>
      <c r="AD34" s="19"/>
      <c r="AE34" s="19"/>
      <c r="AF34" s="19"/>
      <c r="AG34" s="284"/>
      <c r="AH34" s="284"/>
      <c r="AI34" s="284"/>
    </row>
    <row r="35" spans="2:35" ht="18.75" x14ac:dyDescent="0.25">
      <c r="B35" s="78" t="s">
        <v>164</v>
      </c>
      <c r="C35" s="73" t="s">
        <v>577</v>
      </c>
      <c r="D35" s="42" t="s">
        <v>1241</v>
      </c>
      <c r="E35" s="42" t="s">
        <v>1286</v>
      </c>
      <c r="F35" s="42" t="s">
        <v>1242</v>
      </c>
      <c r="G35" s="42"/>
      <c r="H35" s="42"/>
      <c r="I35" s="42"/>
      <c r="J35" s="42"/>
      <c r="K35" s="73" t="s">
        <v>1128</v>
      </c>
      <c r="L35" s="42" t="s">
        <v>1394</v>
      </c>
      <c r="M35" s="42" t="s">
        <v>1495</v>
      </c>
      <c r="N35" s="42" t="s">
        <v>1245</v>
      </c>
      <c r="O35" s="42"/>
      <c r="P35" s="42"/>
      <c r="Q35" s="42"/>
      <c r="R35" s="68"/>
      <c r="S35" s="73" t="s">
        <v>813</v>
      </c>
      <c r="T35" s="42" t="s">
        <v>74</v>
      </c>
      <c r="U35" s="42" t="s">
        <v>213</v>
      </c>
      <c r="V35" s="42" t="s">
        <v>876</v>
      </c>
      <c r="W35" s="42" t="s">
        <v>855</v>
      </c>
      <c r="X35" s="42" t="s">
        <v>623</v>
      </c>
      <c r="Y35" s="42"/>
      <c r="Z35" s="68"/>
      <c r="AA35" s="280">
        <v>2</v>
      </c>
      <c r="AB35" s="280">
        <v>2</v>
      </c>
      <c r="AC35" s="280">
        <v>3</v>
      </c>
      <c r="AD35" s="19">
        <v>21</v>
      </c>
      <c r="AE35" s="19">
        <v>43</v>
      </c>
      <c r="AF35" s="19">
        <v>19</v>
      </c>
      <c r="AG35" s="284"/>
      <c r="AH35" s="284"/>
      <c r="AI35" s="284"/>
    </row>
    <row r="36" spans="2:35" ht="18.75" x14ac:dyDescent="0.25">
      <c r="B36" s="79"/>
      <c r="C36" s="74"/>
      <c r="D36" s="41"/>
      <c r="E36" s="41"/>
      <c r="F36" s="41"/>
      <c r="G36" s="41"/>
      <c r="H36" s="41"/>
      <c r="I36" s="41"/>
      <c r="J36" s="41"/>
      <c r="K36" s="74"/>
      <c r="L36" s="41"/>
      <c r="M36" s="41"/>
      <c r="N36" s="41"/>
      <c r="O36" s="41"/>
      <c r="P36" s="41"/>
      <c r="Q36" s="41"/>
      <c r="R36" s="69"/>
      <c r="S36" s="74"/>
      <c r="T36" s="41"/>
      <c r="U36" s="41"/>
      <c r="V36" s="41"/>
      <c r="W36" s="41"/>
      <c r="X36" s="41"/>
      <c r="Y36" s="41"/>
      <c r="Z36" s="69"/>
      <c r="AD36" s="19"/>
      <c r="AE36" s="19"/>
      <c r="AF36" s="19"/>
      <c r="AG36" s="284"/>
      <c r="AH36" s="284"/>
      <c r="AI36" s="284"/>
    </row>
    <row r="37" spans="2:35" ht="18.75" x14ac:dyDescent="0.25">
      <c r="B37" s="78" t="s">
        <v>280</v>
      </c>
      <c r="C37" s="73" t="s">
        <v>577</v>
      </c>
      <c r="D37" s="42" t="s">
        <v>1241</v>
      </c>
      <c r="E37" s="42" t="s">
        <v>390</v>
      </c>
      <c r="F37" s="42" t="s">
        <v>1242</v>
      </c>
      <c r="G37" s="42"/>
      <c r="H37" s="42"/>
      <c r="I37" s="42"/>
      <c r="J37" s="42"/>
      <c r="K37" s="73" t="s">
        <v>1128</v>
      </c>
      <c r="L37" s="42" t="s">
        <v>1394</v>
      </c>
      <c r="M37" s="42" t="s">
        <v>1496</v>
      </c>
      <c r="N37" s="42" t="s">
        <v>1245</v>
      </c>
      <c r="O37" s="42"/>
      <c r="P37" s="42"/>
      <c r="Q37" s="42"/>
      <c r="R37" s="68"/>
      <c r="S37" s="73" t="s">
        <v>813</v>
      </c>
      <c r="T37" s="42" t="s">
        <v>74</v>
      </c>
      <c r="U37" s="42" t="s">
        <v>213</v>
      </c>
      <c r="V37" s="42" t="s">
        <v>876</v>
      </c>
      <c r="W37" s="42" t="s">
        <v>1594</v>
      </c>
      <c r="X37" s="42" t="s">
        <v>623</v>
      </c>
      <c r="Y37" s="42"/>
      <c r="Z37" s="68"/>
      <c r="AA37" s="280">
        <v>2</v>
      </c>
      <c r="AB37" s="280">
        <v>2</v>
      </c>
      <c r="AC37" s="280">
        <v>3</v>
      </c>
      <c r="AD37" s="19">
        <v>18</v>
      </c>
      <c r="AE37" s="19">
        <v>36</v>
      </c>
      <c r="AF37" s="19">
        <v>18</v>
      </c>
      <c r="AG37" s="284"/>
      <c r="AH37" s="284"/>
      <c r="AI37" s="284"/>
    </row>
    <row r="38" spans="2:35" ht="18.75" x14ac:dyDescent="0.25">
      <c r="B38" s="79"/>
      <c r="C38" s="74"/>
      <c r="D38" s="41"/>
      <c r="E38" s="41"/>
      <c r="F38" s="41"/>
      <c r="G38" s="41"/>
      <c r="H38" s="41"/>
      <c r="I38" s="41"/>
      <c r="J38" s="41"/>
      <c r="K38" s="74"/>
      <c r="L38" s="41"/>
      <c r="M38" s="41"/>
      <c r="N38" s="41"/>
      <c r="O38" s="41"/>
      <c r="P38" s="41"/>
      <c r="Q38" s="41"/>
      <c r="R38" s="69"/>
      <c r="S38" s="74"/>
      <c r="T38" s="41"/>
      <c r="U38" s="41"/>
      <c r="V38" s="41"/>
      <c r="W38" s="41"/>
      <c r="X38" s="41"/>
      <c r="Y38" s="41"/>
      <c r="Z38" s="69"/>
      <c r="AD38" s="19"/>
      <c r="AE38" s="19"/>
      <c r="AF38" s="19"/>
      <c r="AG38" s="284"/>
      <c r="AH38" s="284"/>
      <c r="AI38" s="284"/>
    </row>
    <row r="39" spans="2:35" ht="18.75" x14ac:dyDescent="0.25">
      <c r="B39" s="78" t="s">
        <v>599</v>
      </c>
      <c r="C39" s="73" t="s">
        <v>577</v>
      </c>
      <c r="D39" s="42" t="s">
        <v>1241</v>
      </c>
      <c r="E39" s="42" t="s">
        <v>1288</v>
      </c>
      <c r="F39" s="42" t="s">
        <v>1242</v>
      </c>
      <c r="G39" s="42"/>
      <c r="H39" s="42"/>
      <c r="I39" s="42"/>
      <c r="J39" s="42"/>
      <c r="K39" s="73" t="s">
        <v>1129</v>
      </c>
      <c r="L39" s="42" t="s">
        <v>1394</v>
      </c>
      <c r="M39" s="42" t="s">
        <v>1506</v>
      </c>
      <c r="N39" s="42" t="s">
        <v>1245</v>
      </c>
      <c r="O39" s="42" t="s">
        <v>1575</v>
      </c>
      <c r="P39" s="42"/>
      <c r="Q39" s="42"/>
      <c r="R39" s="68"/>
      <c r="S39" s="73" t="s">
        <v>879</v>
      </c>
      <c r="T39" s="42" t="s">
        <v>74</v>
      </c>
      <c r="U39" s="42" t="s">
        <v>1313</v>
      </c>
      <c r="V39" s="42" t="s">
        <v>876</v>
      </c>
      <c r="W39" s="42" t="s">
        <v>1595</v>
      </c>
      <c r="X39" s="42" t="s">
        <v>623</v>
      </c>
      <c r="Y39" s="42"/>
      <c r="Z39" s="68"/>
      <c r="AA39" s="280">
        <v>2</v>
      </c>
      <c r="AB39" s="280">
        <v>3</v>
      </c>
      <c r="AC39" s="280">
        <v>3</v>
      </c>
      <c r="AD39" s="19">
        <v>14</v>
      </c>
      <c r="AE39" s="19">
        <v>44</v>
      </c>
      <c r="AF39" s="19">
        <v>28</v>
      </c>
      <c r="AG39" s="284"/>
      <c r="AH39" s="284"/>
      <c r="AI39" s="284"/>
    </row>
    <row r="40" spans="2:35" ht="18.75" x14ac:dyDescent="0.25">
      <c r="B40" s="79"/>
      <c r="C40" s="74"/>
      <c r="D40" s="41"/>
      <c r="E40" s="41"/>
      <c r="F40" s="41"/>
      <c r="G40" s="41"/>
      <c r="H40" s="41"/>
      <c r="I40" s="41"/>
      <c r="J40" s="41"/>
      <c r="K40" s="74"/>
      <c r="L40" s="41"/>
      <c r="M40" s="41"/>
      <c r="N40" s="41"/>
      <c r="O40" s="41"/>
      <c r="P40" s="41"/>
      <c r="Q40" s="41"/>
      <c r="R40" s="69"/>
      <c r="S40" s="74"/>
      <c r="T40" s="41"/>
      <c r="U40" s="41"/>
      <c r="V40" s="41"/>
      <c r="W40" s="41"/>
      <c r="X40" s="41"/>
      <c r="Y40" s="41"/>
      <c r="Z40" s="69"/>
      <c r="AD40" s="19"/>
      <c r="AE40" s="19"/>
      <c r="AF40" s="19"/>
      <c r="AG40" s="284"/>
      <c r="AH40" s="284"/>
      <c r="AI40" s="284"/>
    </row>
    <row r="41" spans="2:35" ht="19.5" thickBot="1" x14ac:dyDescent="0.3">
      <c r="B41" s="80" t="s">
        <v>600</v>
      </c>
      <c r="C41" s="75" t="s">
        <v>577</v>
      </c>
      <c r="D41" s="70" t="s">
        <v>1241</v>
      </c>
      <c r="E41" s="70" t="s">
        <v>621</v>
      </c>
      <c r="F41" s="70" t="s">
        <v>1243</v>
      </c>
      <c r="G41" s="70" t="s">
        <v>1651</v>
      </c>
      <c r="H41" s="70" t="s">
        <v>623</v>
      </c>
      <c r="I41" s="70"/>
      <c r="J41" s="70"/>
      <c r="K41" s="75" t="s">
        <v>1129</v>
      </c>
      <c r="L41" s="42" t="s">
        <v>1394</v>
      </c>
      <c r="M41" s="70" t="s">
        <v>1505</v>
      </c>
      <c r="N41" s="70" t="s">
        <v>1245</v>
      </c>
      <c r="O41" s="70" t="s">
        <v>1544</v>
      </c>
      <c r="P41" s="70"/>
      <c r="Q41" s="70"/>
      <c r="R41" s="71"/>
      <c r="S41" s="73" t="s">
        <v>1162</v>
      </c>
      <c r="T41" s="70" t="s">
        <v>74</v>
      </c>
      <c r="U41" s="70" t="s">
        <v>1264</v>
      </c>
      <c r="V41" s="42" t="s">
        <v>876</v>
      </c>
      <c r="W41" s="70" t="s">
        <v>1544</v>
      </c>
      <c r="X41" s="70" t="s">
        <v>623</v>
      </c>
      <c r="Y41" s="70"/>
      <c r="Z41" s="71"/>
      <c r="AA41" s="280">
        <v>3</v>
      </c>
      <c r="AB41" s="280">
        <v>3</v>
      </c>
      <c r="AC41" s="280">
        <v>3</v>
      </c>
      <c r="AD41" s="19">
        <v>26</v>
      </c>
      <c r="AE41" s="19">
        <v>52</v>
      </c>
      <c r="AF41" s="19">
        <v>39</v>
      </c>
      <c r="AG41" s="284"/>
      <c r="AH41" s="284"/>
      <c r="AI41" s="284"/>
    </row>
    <row r="42" spans="2:35" ht="18.75" customHeight="1" thickBot="1" x14ac:dyDescent="0.45">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6"/>
      <c r="AD42" s="19"/>
      <c r="AE42" s="19"/>
      <c r="AF42" s="19"/>
      <c r="AG42" s="284"/>
      <c r="AH42" s="284"/>
      <c r="AI42" s="284"/>
    </row>
    <row r="43" spans="2:35" s="57" customFormat="1" ht="18.75" x14ac:dyDescent="0.3">
      <c r="B43" s="76"/>
      <c r="C43" s="291" t="s">
        <v>604</v>
      </c>
      <c r="D43" s="292"/>
      <c r="E43" s="292"/>
      <c r="F43" s="292"/>
      <c r="G43" s="292"/>
      <c r="H43" s="292"/>
      <c r="I43" s="292"/>
      <c r="J43" s="293"/>
      <c r="K43" s="291" t="s">
        <v>605</v>
      </c>
      <c r="L43" s="292"/>
      <c r="M43" s="292"/>
      <c r="N43" s="292"/>
      <c r="O43" s="292"/>
      <c r="P43" s="292"/>
      <c r="Q43" s="292"/>
      <c r="R43" s="293"/>
      <c r="S43" s="291" t="s">
        <v>606</v>
      </c>
      <c r="T43" s="292"/>
      <c r="U43" s="292"/>
      <c r="V43" s="292"/>
      <c r="W43" s="292"/>
      <c r="X43" s="292"/>
      <c r="Y43" s="292"/>
      <c r="Z43" s="293"/>
      <c r="AA43" s="281"/>
      <c r="AB43" s="281"/>
      <c r="AC43" s="281"/>
      <c r="AG43" s="284"/>
      <c r="AH43" s="284"/>
      <c r="AI43" s="284"/>
    </row>
    <row r="44" spans="2:35" s="59" customFormat="1" ht="23.25" customHeight="1" thickBot="1" x14ac:dyDescent="0.3">
      <c r="B44" s="77"/>
      <c r="C44" s="60" t="s">
        <v>529</v>
      </c>
      <c r="D44" s="60" t="s">
        <v>528</v>
      </c>
      <c r="E44" s="60" t="s">
        <v>530</v>
      </c>
      <c r="F44" s="60" t="s">
        <v>528</v>
      </c>
      <c r="G44" s="60" t="s">
        <v>562</v>
      </c>
      <c r="H44" s="60" t="s">
        <v>528</v>
      </c>
      <c r="I44" s="60" t="s">
        <v>811</v>
      </c>
      <c r="J44" s="67" t="s">
        <v>528</v>
      </c>
      <c r="K44" s="72" t="s">
        <v>529</v>
      </c>
      <c r="L44" s="60" t="s">
        <v>528</v>
      </c>
      <c r="M44" s="60" t="s">
        <v>530</v>
      </c>
      <c r="N44" s="60" t="s">
        <v>528</v>
      </c>
      <c r="O44" s="60" t="s">
        <v>562</v>
      </c>
      <c r="P44" s="60" t="s">
        <v>528</v>
      </c>
      <c r="Q44" s="60" t="s">
        <v>810</v>
      </c>
      <c r="R44" s="67" t="s">
        <v>528</v>
      </c>
      <c r="S44" s="72" t="s">
        <v>529</v>
      </c>
      <c r="T44" s="60" t="s">
        <v>528</v>
      </c>
      <c r="U44" s="60" t="s">
        <v>530</v>
      </c>
      <c r="V44" s="60" t="s">
        <v>528</v>
      </c>
      <c r="W44" s="60" t="s">
        <v>562</v>
      </c>
      <c r="X44" s="60" t="s">
        <v>528</v>
      </c>
      <c r="Y44" s="60" t="s">
        <v>810</v>
      </c>
      <c r="Z44" s="67" t="s">
        <v>528</v>
      </c>
      <c r="AG44" s="284"/>
      <c r="AH44" s="284"/>
      <c r="AI44" s="284"/>
    </row>
    <row r="45" spans="2:35" ht="18.75" x14ac:dyDescent="0.25">
      <c r="B45" s="81" t="s">
        <v>89</v>
      </c>
      <c r="C45" s="294" t="s">
        <v>1071</v>
      </c>
      <c r="D45" s="295"/>
      <c r="E45" s="295"/>
      <c r="F45" s="295"/>
      <c r="G45" s="295"/>
      <c r="H45" s="295"/>
      <c r="I45" s="295"/>
      <c r="J45" s="296"/>
      <c r="K45" s="294" t="s">
        <v>1071</v>
      </c>
      <c r="L45" s="295"/>
      <c r="M45" s="295"/>
      <c r="N45" s="295"/>
      <c r="O45" s="295"/>
      <c r="P45" s="295"/>
      <c r="Q45" s="295"/>
      <c r="R45" s="296"/>
      <c r="S45" s="294" t="s">
        <v>1071</v>
      </c>
      <c r="T45" s="295"/>
      <c r="U45" s="295"/>
      <c r="V45" s="295"/>
      <c r="W45" s="295"/>
      <c r="X45" s="295"/>
      <c r="Y45" s="295"/>
      <c r="Z45" s="296"/>
      <c r="AD45" s="19"/>
      <c r="AE45" s="19"/>
      <c r="AF45" s="19"/>
      <c r="AG45" s="284"/>
      <c r="AH45" s="284"/>
      <c r="AI45" s="284"/>
    </row>
    <row r="46" spans="2:35" ht="18.75" x14ac:dyDescent="0.25">
      <c r="B46" s="79"/>
      <c r="C46" s="41"/>
      <c r="D46" s="41"/>
      <c r="E46" s="41"/>
      <c r="F46" s="41"/>
      <c r="G46" s="41"/>
      <c r="H46" s="41"/>
      <c r="I46" s="41"/>
      <c r="J46" s="69"/>
      <c r="K46" s="41"/>
      <c r="L46" s="41"/>
      <c r="M46" s="41"/>
      <c r="N46" s="41"/>
      <c r="O46" s="41"/>
      <c r="P46" s="41"/>
      <c r="Q46" s="41"/>
      <c r="R46" s="69"/>
      <c r="S46" s="41"/>
      <c r="T46" s="41"/>
      <c r="U46" s="41"/>
      <c r="V46" s="41"/>
      <c r="W46" s="41"/>
      <c r="X46" s="41"/>
      <c r="Y46" s="41"/>
      <c r="Z46" s="69"/>
      <c r="AD46" s="19"/>
      <c r="AE46" s="19"/>
      <c r="AF46" s="19"/>
      <c r="AG46" s="284"/>
      <c r="AH46" s="284"/>
      <c r="AI46" s="284"/>
    </row>
    <row r="47" spans="2:35" ht="18.75" x14ac:dyDescent="0.25">
      <c r="B47" s="78" t="s">
        <v>110</v>
      </c>
      <c r="C47" s="288" t="s">
        <v>1071</v>
      </c>
      <c r="D47" s="289"/>
      <c r="E47" s="289"/>
      <c r="F47" s="289"/>
      <c r="G47" s="289"/>
      <c r="H47" s="289"/>
      <c r="I47" s="289"/>
      <c r="J47" s="290"/>
      <c r="K47" s="288" t="s">
        <v>1071</v>
      </c>
      <c r="L47" s="289"/>
      <c r="M47" s="289"/>
      <c r="N47" s="289"/>
      <c r="O47" s="289"/>
      <c r="P47" s="289"/>
      <c r="Q47" s="289"/>
      <c r="R47" s="290"/>
      <c r="S47" s="288" t="s">
        <v>1071</v>
      </c>
      <c r="T47" s="289"/>
      <c r="U47" s="289"/>
      <c r="V47" s="289"/>
      <c r="W47" s="289"/>
      <c r="X47" s="289"/>
      <c r="Y47" s="289"/>
      <c r="Z47" s="290"/>
      <c r="AD47" s="19"/>
      <c r="AE47" s="19"/>
      <c r="AF47" s="19"/>
      <c r="AG47" s="284"/>
      <c r="AH47" s="284"/>
      <c r="AI47" s="284"/>
    </row>
    <row r="48" spans="2:35" ht="18.75" x14ac:dyDescent="0.25">
      <c r="B48" s="79"/>
      <c r="C48" s="41"/>
      <c r="D48" s="41"/>
      <c r="E48" s="41"/>
      <c r="F48" s="41"/>
      <c r="G48" s="41"/>
      <c r="H48" s="41"/>
      <c r="I48" s="41"/>
      <c r="J48" s="69"/>
      <c r="K48" s="41"/>
      <c r="L48" s="41"/>
      <c r="M48" s="41"/>
      <c r="N48" s="41"/>
      <c r="O48" s="41"/>
      <c r="P48" s="41"/>
      <c r="Q48" s="41"/>
      <c r="R48" s="69"/>
      <c r="S48" s="41"/>
      <c r="T48" s="41"/>
      <c r="U48" s="41"/>
      <c r="V48" s="41"/>
      <c r="W48" s="41"/>
      <c r="X48" s="41"/>
      <c r="Y48" s="41"/>
      <c r="Z48" s="69"/>
      <c r="AD48" s="19"/>
      <c r="AE48" s="19"/>
      <c r="AF48" s="19"/>
      <c r="AG48" s="284"/>
      <c r="AH48" s="284"/>
      <c r="AI48" s="284"/>
    </row>
    <row r="49" spans="2:35" ht="18.75" x14ac:dyDescent="0.25">
      <c r="B49" s="78" t="s">
        <v>43</v>
      </c>
      <c r="C49" s="288" t="s">
        <v>1071</v>
      </c>
      <c r="D49" s="289"/>
      <c r="E49" s="289"/>
      <c r="F49" s="289"/>
      <c r="G49" s="289"/>
      <c r="H49" s="289"/>
      <c r="I49" s="289"/>
      <c r="J49" s="290"/>
      <c r="K49" s="288" t="s">
        <v>1071</v>
      </c>
      <c r="L49" s="289"/>
      <c r="M49" s="289"/>
      <c r="N49" s="289"/>
      <c r="O49" s="289"/>
      <c r="P49" s="289"/>
      <c r="Q49" s="289"/>
      <c r="R49" s="290"/>
      <c r="S49" s="288" t="s">
        <v>1071</v>
      </c>
      <c r="T49" s="289"/>
      <c r="U49" s="289"/>
      <c r="V49" s="289"/>
      <c r="W49" s="289"/>
      <c r="X49" s="289"/>
      <c r="Y49" s="289"/>
      <c r="Z49" s="290"/>
      <c r="AD49" s="19"/>
      <c r="AE49" s="19"/>
      <c r="AF49" s="19"/>
      <c r="AG49" s="284"/>
      <c r="AH49" s="284"/>
      <c r="AI49" s="284"/>
    </row>
    <row r="50" spans="2:35" ht="18.75" x14ac:dyDescent="0.25">
      <c r="B50" s="79"/>
      <c r="C50" s="41"/>
      <c r="D50" s="41"/>
      <c r="E50" s="41"/>
      <c r="F50" s="41"/>
      <c r="G50" s="41"/>
      <c r="H50" s="41"/>
      <c r="I50" s="41"/>
      <c r="J50" s="69"/>
      <c r="K50" s="41"/>
      <c r="L50" s="41"/>
      <c r="M50" s="41"/>
      <c r="N50" s="41"/>
      <c r="O50" s="41"/>
      <c r="P50" s="41"/>
      <c r="Q50" s="41"/>
      <c r="R50" s="69"/>
      <c r="S50" s="41"/>
      <c r="T50" s="41"/>
      <c r="U50" s="41"/>
      <c r="V50" s="41"/>
      <c r="W50" s="41"/>
      <c r="X50" s="41"/>
      <c r="Y50" s="41"/>
      <c r="Z50" s="69"/>
      <c r="AD50" s="19"/>
      <c r="AE50" s="19"/>
      <c r="AF50" s="19"/>
      <c r="AG50" s="284"/>
      <c r="AH50" s="284"/>
      <c r="AI50" s="284"/>
    </row>
    <row r="51" spans="2:35" ht="18.75" x14ac:dyDescent="0.25">
      <c r="B51" s="78" t="s">
        <v>96</v>
      </c>
      <c r="C51" s="288" t="s">
        <v>1071</v>
      </c>
      <c r="D51" s="289"/>
      <c r="E51" s="289"/>
      <c r="F51" s="289"/>
      <c r="G51" s="289"/>
      <c r="H51" s="289"/>
      <c r="I51" s="289"/>
      <c r="J51" s="290"/>
      <c r="K51" s="288" t="s">
        <v>1071</v>
      </c>
      <c r="L51" s="289"/>
      <c r="M51" s="289"/>
      <c r="N51" s="289"/>
      <c r="O51" s="289"/>
      <c r="P51" s="289"/>
      <c r="Q51" s="289"/>
      <c r="R51" s="290"/>
      <c r="S51" s="288" t="s">
        <v>1071</v>
      </c>
      <c r="T51" s="289"/>
      <c r="U51" s="289"/>
      <c r="V51" s="289"/>
      <c r="W51" s="289"/>
      <c r="X51" s="289"/>
      <c r="Y51" s="289"/>
      <c r="Z51" s="290"/>
      <c r="AD51" s="19"/>
      <c r="AE51" s="19"/>
      <c r="AF51" s="19"/>
      <c r="AG51" s="284"/>
      <c r="AH51" s="284"/>
      <c r="AI51" s="284"/>
    </row>
    <row r="52" spans="2:35" ht="18.75" x14ac:dyDescent="0.25">
      <c r="B52" s="79"/>
      <c r="C52" s="41"/>
      <c r="D52" s="41"/>
      <c r="E52" s="41"/>
      <c r="F52" s="41"/>
      <c r="G52" s="41"/>
      <c r="H52" s="41"/>
      <c r="I52" s="41"/>
      <c r="J52" s="69"/>
      <c r="K52" s="41"/>
      <c r="L52" s="41"/>
      <c r="M52" s="41"/>
      <c r="N52" s="41"/>
      <c r="O52" s="41"/>
      <c r="P52" s="41"/>
      <c r="Q52" s="41"/>
      <c r="R52" s="69"/>
      <c r="S52" s="41"/>
      <c r="T52" s="41"/>
      <c r="U52" s="41"/>
      <c r="V52" s="41"/>
      <c r="W52" s="41"/>
      <c r="X52" s="41"/>
      <c r="Y52" s="41"/>
      <c r="Z52" s="69"/>
      <c r="AD52" s="19"/>
      <c r="AE52" s="19"/>
      <c r="AF52" s="19"/>
      <c r="AG52" s="284"/>
      <c r="AH52" s="284"/>
      <c r="AI52" s="284"/>
    </row>
    <row r="53" spans="2:35" ht="18.75" x14ac:dyDescent="0.25">
      <c r="B53" s="78" t="s">
        <v>59</v>
      </c>
      <c r="C53" s="288" t="s">
        <v>1071</v>
      </c>
      <c r="D53" s="289"/>
      <c r="E53" s="289"/>
      <c r="F53" s="289"/>
      <c r="G53" s="289"/>
      <c r="H53" s="289"/>
      <c r="I53" s="289"/>
      <c r="J53" s="290"/>
      <c r="K53" s="288" t="s">
        <v>1071</v>
      </c>
      <c r="L53" s="289"/>
      <c r="M53" s="289"/>
      <c r="N53" s="289"/>
      <c r="O53" s="289"/>
      <c r="P53" s="289"/>
      <c r="Q53" s="289"/>
      <c r="R53" s="290"/>
      <c r="S53" s="288" t="s">
        <v>1071</v>
      </c>
      <c r="T53" s="289"/>
      <c r="U53" s="289"/>
      <c r="V53" s="289"/>
      <c r="W53" s="289"/>
      <c r="X53" s="289"/>
      <c r="Y53" s="289"/>
      <c r="Z53" s="290"/>
      <c r="AD53" s="19"/>
      <c r="AE53" s="19"/>
      <c r="AF53" s="19"/>
      <c r="AG53" s="284"/>
      <c r="AH53" s="284"/>
      <c r="AI53" s="284"/>
    </row>
    <row r="54" spans="2:35" ht="18.75" x14ac:dyDescent="0.25">
      <c r="B54" s="79"/>
      <c r="C54" s="41"/>
      <c r="D54" s="41"/>
      <c r="E54" s="41"/>
      <c r="F54" s="41"/>
      <c r="G54" s="41"/>
      <c r="H54" s="41"/>
      <c r="I54" s="41"/>
      <c r="J54" s="69"/>
      <c r="K54" s="41"/>
      <c r="L54" s="41"/>
      <c r="M54" s="41"/>
      <c r="N54" s="41"/>
      <c r="O54" s="41"/>
      <c r="P54" s="41"/>
      <c r="Q54" s="41"/>
      <c r="R54" s="69"/>
      <c r="S54" s="41"/>
      <c r="T54" s="41"/>
      <c r="U54" s="41"/>
      <c r="V54" s="41"/>
      <c r="W54" s="41"/>
      <c r="X54" s="41"/>
      <c r="Y54" s="41"/>
      <c r="Z54" s="69"/>
      <c r="AD54" s="19"/>
      <c r="AE54" s="19"/>
      <c r="AF54" s="19"/>
      <c r="AG54" s="284"/>
      <c r="AH54" s="284"/>
      <c r="AI54" s="284"/>
    </row>
    <row r="55" spans="2:35" ht="18.75" x14ac:dyDescent="0.25">
      <c r="B55" s="78" t="s">
        <v>164</v>
      </c>
      <c r="C55" s="288" t="s">
        <v>1071</v>
      </c>
      <c r="D55" s="289"/>
      <c r="E55" s="289"/>
      <c r="F55" s="289"/>
      <c r="G55" s="289"/>
      <c r="H55" s="289"/>
      <c r="I55" s="289"/>
      <c r="J55" s="290"/>
      <c r="K55" s="288" t="s">
        <v>1071</v>
      </c>
      <c r="L55" s="289"/>
      <c r="M55" s="289"/>
      <c r="N55" s="289"/>
      <c r="O55" s="289"/>
      <c r="P55" s="289"/>
      <c r="Q55" s="289"/>
      <c r="R55" s="290"/>
      <c r="S55" s="288" t="s">
        <v>1071</v>
      </c>
      <c r="T55" s="289"/>
      <c r="U55" s="289"/>
      <c r="V55" s="289"/>
      <c r="W55" s="289"/>
      <c r="X55" s="289"/>
      <c r="Y55" s="289"/>
      <c r="Z55" s="290"/>
      <c r="AD55" s="19"/>
      <c r="AE55" s="19"/>
      <c r="AF55" s="19"/>
      <c r="AG55" s="284"/>
      <c r="AH55" s="284"/>
      <c r="AI55" s="284"/>
    </row>
    <row r="56" spans="2:35" ht="18.75" x14ac:dyDescent="0.25">
      <c r="B56" s="79"/>
      <c r="C56" s="41"/>
      <c r="D56" s="41"/>
      <c r="E56" s="41"/>
      <c r="F56" s="41"/>
      <c r="G56" s="41"/>
      <c r="H56" s="41"/>
      <c r="I56" s="41"/>
      <c r="J56" s="69"/>
      <c r="K56" s="41"/>
      <c r="L56" s="41"/>
      <c r="M56" s="41"/>
      <c r="N56" s="41"/>
      <c r="O56" s="41"/>
      <c r="P56" s="41"/>
      <c r="Q56" s="41"/>
      <c r="R56" s="69"/>
      <c r="S56" s="41"/>
      <c r="T56" s="41"/>
      <c r="U56" s="41"/>
      <c r="V56" s="41"/>
      <c r="W56" s="41"/>
      <c r="X56" s="41"/>
      <c r="Y56" s="41"/>
      <c r="Z56" s="69"/>
      <c r="AD56" s="19"/>
      <c r="AE56" s="19"/>
      <c r="AF56" s="19"/>
      <c r="AG56" s="284"/>
      <c r="AH56" s="284"/>
      <c r="AI56" s="284"/>
    </row>
    <row r="57" spans="2:35" ht="18.75" x14ac:dyDescent="0.25">
      <c r="B57" s="78" t="s">
        <v>280</v>
      </c>
      <c r="C57" s="288" t="s">
        <v>1071</v>
      </c>
      <c r="D57" s="289"/>
      <c r="E57" s="289"/>
      <c r="F57" s="289"/>
      <c r="G57" s="289"/>
      <c r="H57" s="289"/>
      <c r="I57" s="289"/>
      <c r="J57" s="290"/>
      <c r="K57" s="288" t="s">
        <v>1071</v>
      </c>
      <c r="L57" s="289"/>
      <c r="M57" s="289"/>
      <c r="N57" s="289"/>
      <c r="O57" s="289"/>
      <c r="P57" s="289"/>
      <c r="Q57" s="289"/>
      <c r="R57" s="290"/>
      <c r="S57" s="288" t="s">
        <v>1071</v>
      </c>
      <c r="T57" s="289"/>
      <c r="U57" s="289"/>
      <c r="V57" s="289"/>
      <c r="W57" s="289"/>
      <c r="X57" s="289"/>
      <c r="Y57" s="289"/>
      <c r="Z57" s="290"/>
      <c r="AD57" s="19"/>
      <c r="AE57" s="19"/>
      <c r="AF57" s="19"/>
      <c r="AG57" s="284"/>
      <c r="AH57" s="284"/>
      <c r="AI57" s="284"/>
    </row>
    <row r="58" spans="2:35" ht="18.75" x14ac:dyDescent="0.25">
      <c r="B58" s="79"/>
      <c r="C58" s="41"/>
      <c r="D58" s="41"/>
      <c r="E58" s="41"/>
      <c r="F58" s="41"/>
      <c r="G58" s="41"/>
      <c r="H58" s="41"/>
      <c r="I58" s="41"/>
      <c r="J58" s="69"/>
      <c r="K58" s="41"/>
      <c r="L58" s="41"/>
      <c r="M58" s="41"/>
      <c r="N58" s="41"/>
      <c r="O58" s="41"/>
      <c r="P58" s="41"/>
      <c r="Q58" s="41"/>
      <c r="R58" s="69"/>
      <c r="S58" s="41"/>
      <c r="T58" s="41"/>
      <c r="U58" s="41"/>
      <c r="V58" s="41"/>
      <c r="W58" s="41"/>
      <c r="X58" s="41"/>
      <c r="Y58" s="41"/>
      <c r="Z58" s="69"/>
      <c r="AD58" s="19"/>
      <c r="AE58" s="19"/>
      <c r="AF58" s="19"/>
      <c r="AG58" s="284"/>
      <c r="AH58" s="284"/>
      <c r="AI58" s="284"/>
    </row>
    <row r="59" spans="2:35" ht="18.75" x14ac:dyDescent="0.25">
      <c r="B59" s="78" t="s">
        <v>599</v>
      </c>
      <c r="C59" s="288" t="s">
        <v>1071</v>
      </c>
      <c r="D59" s="289"/>
      <c r="E59" s="289"/>
      <c r="F59" s="289"/>
      <c r="G59" s="289"/>
      <c r="H59" s="289"/>
      <c r="I59" s="289"/>
      <c r="J59" s="290"/>
      <c r="K59" s="288" t="s">
        <v>1071</v>
      </c>
      <c r="L59" s="289"/>
      <c r="M59" s="289"/>
      <c r="N59" s="289"/>
      <c r="O59" s="289"/>
      <c r="P59" s="289"/>
      <c r="Q59" s="289"/>
      <c r="R59" s="290"/>
      <c r="S59" s="288" t="s">
        <v>1071</v>
      </c>
      <c r="T59" s="289"/>
      <c r="U59" s="289"/>
      <c r="V59" s="289"/>
      <c r="W59" s="289"/>
      <c r="X59" s="289"/>
      <c r="Y59" s="289"/>
      <c r="Z59" s="290"/>
      <c r="AD59" s="19"/>
      <c r="AE59" s="19"/>
      <c r="AF59" s="19"/>
      <c r="AG59" s="284"/>
      <c r="AH59" s="284"/>
      <c r="AI59" s="284"/>
    </row>
    <row r="60" spans="2:35" ht="18.75" x14ac:dyDescent="0.25">
      <c r="B60" s="79"/>
      <c r="C60" s="41"/>
      <c r="D60" s="41"/>
      <c r="E60" s="41"/>
      <c r="F60" s="41"/>
      <c r="G60" s="41"/>
      <c r="H60" s="41"/>
      <c r="I60" s="41"/>
      <c r="J60" s="69"/>
      <c r="K60" s="41"/>
      <c r="L60" s="41"/>
      <c r="M60" s="41"/>
      <c r="N60" s="41"/>
      <c r="O60" s="41"/>
      <c r="P60" s="41"/>
      <c r="Q60" s="41"/>
      <c r="R60" s="69"/>
      <c r="S60" s="41"/>
      <c r="T60" s="41"/>
      <c r="U60" s="41"/>
      <c r="V60" s="41"/>
      <c r="W60" s="41"/>
      <c r="X60" s="41"/>
      <c r="Y60" s="41"/>
      <c r="Z60" s="69"/>
      <c r="AD60" s="19"/>
      <c r="AE60" s="19"/>
      <c r="AF60" s="19"/>
      <c r="AG60" s="284"/>
      <c r="AH60" s="284"/>
      <c r="AI60" s="284"/>
    </row>
    <row r="61" spans="2:35" ht="19.5" thickBot="1" x14ac:dyDescent="0.3">
      <c r="B61" s="80" t="s">
        <v>600</v>
      </c>
      <c r="C61" s="297" t="s">
        <v>1071</v>
      </c>
      <c r="D61" s="298"/>
      <c r="E61" s="298"/>
      <c r="F61" s="298"/>
      <c r="G61" s="298"/>
      <c r="H61" s="298"/>
      <c r="I61" s="298"/>
      <c r="J61" s="299"/>
      <c r="K61" s="297" t="s">
        <v>1071</v>
      </c>
      <c r="L61" s="298"/>
      <c r="M61" s="298"/>
      <c r="N61" s="298"/>
      <c r="O61" s="298"/>
      <c r="P61" s="298"/>
      <c r="Q61" s="298"/>
      <c r="R61" s="299"/>
      <c r="S61" s="297" t="s">
        <v>1071</v>
      </c>
      <c r="T61" s="298"/>
      <c r="U61" s="298"/>
      <c r="V61" s="298"/>
      <c r="W61" s="298"/>
      <c r="X61" s="298"/>
      <c r="Y61" s="298"/>
      <c r="Z61" s="299"/>
      <c r="AD61" s="19"/>
      <c r="AE61" s="19"/>
      <c r="AF61" s="19"/>
      <c r="AG61" s="284"/>
      <c r="AH61" s="284"/>
      <c r="AI61" s="284"/>
    </row>
    <row r="62" spans="2:35" ht="23.25" customHeight="1" thickBot="1" x14ac:dyDescent="0.45">
      <c r="B62" s="144"/>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6"/>
      <c r="AD62" s="19"/>
      <c r="AE62" s="19"/>
      <c r="AF62" s="19"/>
      <c r="AG62" s="284"/>
      <c r="AH62" s="284"/>
      <c r="AI62" s="284"/>
    </row>
    <row r="63" spans="2:35" s="57" customFormat="1" ht="18.75" x14ac:dyDescent="0.3">
      <c r="B63" s="76"/>
      <c r="C63" s="291" t="s">
        <v>607</v>
      </c>
      <c r="D63" s="292"/>
      <c r="E63" s="292"/>
      <c r="F63" s="292"/>
      <c r="G63" s="292"/>
      <c r="H63" s="292"/>
      <c r="I63" s="292"/>
      <c r="J63" s="293"/>
      <c r="K63" s="291" t="s">
        <v>608</v>
      </c>
      <c r="L63" s="292"/>
      <c r="M63" s="292"/>
      <c r="N63" s="292"/>
      <c r="O63" s="292"/>
      <c r="P63" s="292"/>
      <c r="Q63" s="292"/>
      <c r="R63" s="293"/>
      <c r="S63" s="291" t="s">
        <v>609</v>
      </c>
      <c r="T63" s="292"/>
      <c r="U63" s="292"/>
      <c r="V63" s="292"/>
      <c r="W63" s="292"/>
      <c r="X63" s="292"/>
      <c r="Y63" s="292"/>
      <c r="Z63" s="293"/>
      <c r="AA63" s="281"/>
      <c r="AB63" s="281"/>
      <c r="AC63" s="281"/>
      <c r="AG63" s="284"/>
      <c r="AH63" s="284"/>
      <c r="AI63" s="284"/>
    </row>
    <row r="64" spans="2:35" s="59" customFormat="1" ht="23.25" customHeight="1" thickBot="1" x14ac:dyDescent="0.3">
      <c r="B64" s="77"/>
      <c r="C64" s="60" t="s">
        <v>529</v>
      </c>
      <c r="D64" s="60" t="s">
        <v>528</v>
      </c>
      <c r="E64" s="60" t="s">
        <v>530</v>
      </c>
      <c r="F64" s="60" t="s">
        <v>528</v>
      </c>
      <c r="G64" s="60" t="s">
        <v>562</v>
      </c>
      <c r="H64" s="60" t="s">
        <v>528</v>
      </c>
      <c r="I64" s="60" t="s">
        <v>810</v>
      </c>
      <c r="J64" s="67" t="s">
        <v>528</v>
      </c>
      <c r="K64" s="72" t="s">
        <v>529</v>
      </c>
      <c r="L64" s="60" t="s">
        <v>528</v>
      </c>
      <c r="M64" s="60" t="s">
        <v>530</v>
      </c>
      <c r="N64" s="60" t="s">
        <v>528</v>
      </c>
      <c r="O64" s="60" t="s">
        <v>562</v>
      </c>
      <c r="P64" s="60" t="s">
        <v>528</v>
      </c>
      <c r="Q64" s="60" t="s">
        <v>810</v>
      </c>
      <c r="R64" s="67" t="s">
        <v>528</v>
      </c>
      <c r="S64" s="72" t="s">
        <v>529</v>
      </c>
      <c r="T64" s="60" t="s">
        <v>528</v>
      </c>
      <c r="U64" s="60" t="s">
        <v>530</v>
      </c>
      <c r="V64" s="60" t="s">
        <v>528</v>
      </c>
      <c r="W64" s="60" t="s">
        <v>562</v>
      </c>
      <c r="X64" s="60" t="s">
        <v>528</v>
      </c>
      <c r="Y64" s="60" t="s">
        <v>810</v>
      </c>
      <c r="Z64" s="67" t="s">
        <v>528</v>
      </c>
      <c r="AG64" s="284"/>
      <c r="AH64" s="284"/>
      <c r="AI64" s="284"/>
    </row>
    <row r="65" spans="2:40" ht="18.75" x14ac:dyDescent="0.25">
      <c r="B65" s="81" t="s">
        <v>89</v>
      </c>
      <c r="C65" s="84" t="s">
        <v>614</v>
      </c>
      <c r="D65" s="82" t="s">
        <v>1211</v>
      </c>
      <c r="E65" s="82" t="s">
        <v>1283</v>
      </c>
      <c r="F65" s="82" t="s">
        <v>1209</v>
      </c>
      <c r="G65" s="82" t="s">
        <v>1372</v>
      </c>
      <c r="H65" s="82" t="s">
        <v>1559</v>
      </c>
      <c r="I65" s="82"/>
      <c r="J65" s="83"/>
      <c r="K65" s="84" t="s">
        <v>541</v>
      </c>
      <c r="L65" s="82" t="s">
        <v>1222</v>
      </c>
      <c r="M65" s="82" t="s">
        <v>1438</v>
      </c>
      <c r="N65" s="82" t="s">
        <v>1369</v>
      </c>
      <c r="O65" s="82" t="s">
        <v>1633</v>
      </c>
      <c r="P65" s="82"/>
      <c r="Q65" s="82"/>
      <c r="R65" s="83"/>
      <c r="S65" s="84" t="s">
        <v>377</v>
      </c>
      <c r="T65" s="82" t="s">
        <v>1026</v>
      </c>
      <c r="U65" s="82" t="s">
        <v>328</v>
      </c>
      <c r="V65" s="82" t="s">
        <v>1220</v>
      </c>
      <c r="W65" s="82"/>
      <c r="X65" s="82"/>
      <c r="Y65" s="82"/>
      <c r="Z65" s="83"/>
      <c r="AA65" s="280">
        <v>3</v>
      </c>
      <c r="AB65" s="280">
        <v>3</v>
      </c>
      <c r="AC65" s="280">
        <v>1</v>
      </c>
      <c r="AD65" s="19">
        <v>24</v>
      </c>
      <c r="AE65" s="19">
        <v>56</v>
      </c>
      <c r="AF65" s="19">
        <v>38</v>
      </c>
      <c r="AG65" s="284"/>
      <c r="AH65" s="284"/>
      <c r="AI65" s="284"/>
    </row>
    <row r="66" spans="2:40" ht="18.75" x14ac:dyDescent="0.25">
      <c r="B66" s="79"/>
      <c r="C66" s="41"/>
      <c r="D66" s="41"/>
      <c r="E66" s="41"/>
      <c r="F66" s="41"/>
      <c r="G66" s="41"/>
      <c r="H66" s="41"/>
      <c r="I66" s="41"/>
      <c r="J66" s="69"/>
      <c r="K66" s="74"/>
      <c r="L66" s="41"/>
      <c r="M66" s="41"/>
      <c r="N66" s="41"/>
      <c r="O66" s="41"/>
      <c r="P66" s="41"/>
      <c r="Q66" s="41"/>
      <c r="R66" s="69"/>
      <c r="S66" s="74"/>
      <c r="T66" s="41"/>
      <c r="U66" s="41"/>
      <c r="V66" s="41"/>
      <c r="W66" s="41"/>
      <c r="X66" s="41"/>
      <c r="Y66" s="41"/>
      <c r="Z66" s="69"/>
      <c r="AD66" s="19"/>
      <c r="AE66" s="19"/>
      <c r="AF66" s="19"/>
      <c r="AG66" s="284"/>
      <c r="AH66" s="284"/>
      <c r="AI66" s="284"/>
    </row>
    <row r="67" spans="2:40" ht="18.75" x14ac:dyDescent="0.25">
      <c r="B67" s="78" t="s">
        <v>110</v>
      </c>
      <c r="C67" s="73" t="s">
        <v>614</v>
      </c>
      <c r="D67" s="42" t="s">
        <v>1211</v>
      </c>
      <c r="E67" s="42" t="s">
        <v>1283</v>
      </c>
      <c r="F67" s="42" t="s">
        <v>1209</v>
      </c>
      <c r="G67" s="42" t="s">
        <v>1373</v>
      </c>
      <c r="H67" s="42" t="s">
        <v>1220</v>
      </c>
      <c r="I67" s="42"/>
      <c r="J67" s="68"/>
      <c r="K67" s="73" t="s">
        <v>541</v>
      </c>
      <c r="L67" s="42" t="s">
        <v>1222</v>
      </c>
      <c r="M67" s="42" t="s">
        <v>1438</v>
      </c>
      <c r="N67" s="42" t="s">
        <v>1369</v>
      </c>
      <c r="O67" s="42" t="s">
        <v>1549</v>
      </c>
      <c r="P67" s="42"/>
      <c r="Q67" s="42"/>
      <c r="R67" s="68"/>
      <c r="S67" s="73" t="s">
        <v>377</v>
      </c>
      <c r="T67" s="42" t="s">
        <v>1026</v>
      </c>
      <c r="U67" s="42" t="s">
        <v>328</v>
      </c>
      <c r="V67" s="42" t="s">
        <v>1220</v>
      </c>
      <c r="W67" s="42"/>
      <c r="X67" s="42"/>
      <c r="Y67" s="42"/>
      <c r="Z67" s="68"/>
      <c r="AA67" s="280">
        <v>3</v>
      </c>
      <c r="AB67" s="280">
        <v>3</v>
      </c>
      <c r="AC67" s="280">
        <v>1</v>
      </c>
      <c r="AD67" s="19">
        <v>24</v>
      </c>
      <c r="AE67" s="19">
        <v>60</v>
      </c>
      <c r="AF67" s="19">
        <v>38</v>
      </c>
      <c r="AG67" s="284"/>
      <c r="AH67" s="284"/>
      <c r="AI67" s="284"/>
    </row>
    <row r="68" spans="2:40" ht="18.75" x14ac:dyDescent="0.25">
      <c r="B68" s="79"/>
      <c r="C68" s="41"/>
      <c r="D68" s="41"/>
      <c r="E68" s="41"/>
      <c r="F68" s="41"/>
      <c r="G68" s="41"/>
      <c r="H68" s="41"/>
      <c r="I68" s="41"/>
      <c r="J68" s="69"/>
      <c r="K68" s="74"/>
      <c r="L68" s="41"/>
      <c r="M68" s="41"/>
      <c r="N68" s="41"/>
      <c r="O68" s="41"/>
      <c r="P68" s="41"/>
      <c r="Q68" s="41"/>
      <c r="R68" s="69"/>
      <c r="S68" s="74"/>
      <c r="T68" s="41"/>
      <c r="U68" s="41"/>
      <c r="V68" s="41"/>
      <c r="W68" s="41"/>
      <c r="X68" s="41"/>
      <c r="Y68" s="41"/>
      <c r="Z68" s="69"/>
      <c r="AD68" s="19"/>
      <c r="AE68" s="19"/>
      <c r="AF68" s="19"/>
      <c r="AG68" s="284"/>
      <c r="AH68" s="284"/>
      <c r="AI68" s="284"/>
    </row>
    <row r="69" spans="2:40" ht="18.75" x14ac:dyDescent="0.25">
      <c r="B69" s="78" t="s">
        <v>43</v>
      </c>
      <c r="C69" s="73" t="s">
        <v>614</v>
      </c>
      <c r="D69" s="42" t="s">
        <v>1211</v>
      </c>
      <c r="E69" s="42" t="s">
        <v>0</v>
      </c>
      <c r="F69" s="42" t="s">
        <v>1209</v>
      </c>
      <c r="G69" s="42" t="s">
        <v>1372</v>
      </c>
      <c r="H69" s="42" t="s">
        <v>623</v>
      </c>
      <c r="I69" s="42"/>
      <c r="J69" s="68"/>
      <c r="K69" s="73" t="s">
        <v>541</v>
      </c>
      <c r="L69" s="42" t="s">
        <v>1222</v>
      </c>
      <c r="M69" s="42" t="s">
        <v>1458</v>
      </c>
      <c r="N69" s="42" t="s">
        <v>1370</v>
      </c>
      <c r="O69" s="42" t="s">
        <v>1549</v>
      </c>
      <c r="P69" s="42"/>
      <c r="Q69" s="42"/>
      <c r="R69" s="68"/>
      <c r="S69" s="73" t="s">
        <v>377</v>
      </c>
      <c r="T69" s="42" t="s">
        <v>1026</v>
      </c>
      <c r="U69" s="42" t="s">
        <v>261</v>
      </c>
      <c r="V69" s="42" t="s">
        <v>1220</v>
      </c>
      <c r="W69" s="42"/>
      <c r="X69" s="42"/>
      <c r="Y69" s="42"/>
      <c r="Z69" s="68"/>
      <c r="AA69" s="280">
        <v>3</v>
      </c>
      <c r="AB69" s="280">
        <v>3</v>
      </c>
      <c r="AC69" s="280">
        <v>1</v>
      </c>
      <c r="AD69" s="19">
        <v>19</v>
      </c>
      <c r="AE69" s="19">
        <v>60</v>
      </c>
      <c r="AF69" s="19">
        <v>38</v>
      </c>
      <c r="AG69" s="284"/>
      <c r="AH69" s="284"/>
      <c r="AI69" s="284"/>
    </row>
    <row r="70" spans="2:40" ht="18.75" x14ac:dyDescent="0.25">
      <c r="B70" s="79"/>
      <c r="C70" s="41"/>
      <c r="D70" s="41"/>
      <c r="E70" s="41"/>
      <c r="F70" s="41"/>
      <c r="G70" s="41"/>
      <c r="H70" s="41"/>
      <c r="I70" s="41"/>
      <c r="J70" s="69"/>
      <c r="K70" s="74"/>
      <c r="L70" s="41"/>
      <c r="M70" s="41"/>
      <c r="N70" s="41"/>
      <c r="O70" s="41"/>
      <c r="P70" s="41"/>
      <c r="Q70" s="41"/>
      <c r="R70" s="69"/>
      <c r="S70" s="74"/>
      <c r="T70" s="41"/>
      <c r="U70" s="41"/>
      <c r="V70" s="41"/>
      <c r="W70" s="41"/>
      <c r="X70" s="41"/>
      <c r="Y70" s="41"/>
      <c r="Z70" s="69"/>
      <c r="AD70" s="19"/>
      <c r="AE70" s="19"/>
      <c r="AF70" s="19"/>
      <c r="AG70" s="284"/>
      <c r="AH70" s="284"/>
      <c r="AI70" s="284"/>
    </row>
    <row r="71" spans="2:40" ht="18.75" x14ac:dyDescent="0.25">
      <c r="B71" s="78" t="s">
        <v>96</v>
      </c>
      <c r="C71" s="73" t="s">
        <v>614</v>
      </c>
      <c r="D71" s="42" t="s">
        <v>1211</v>
      </c>
      <c r="E71" s="42" t="s">
        <v>0</v>
      </c>
      <c r="F71" s="42" t="s">
        <v>1209</v>
      </c>
      <c r="G71" s="42" t="s">
        <v>1373</v>
      </c>
      <c r="H71" s="42" t="s">
        <v>623</v>
      </c>
      <c r="I71" s="42"/>
      <c r="J71" s="68"/>
      <c r="K71" s="73" t="s">
        <v>541</v>
      </c>
      <c r="L71" s="42" t="s">
        <v>1222</v>
      </c>
      <c r="M71" s="42" t="s">
        <v>1488</v>
      </c>
      <c r="N71" s="42" t="s">
        <v>1370</v>
      </c>
      <c r="O71" s="42"/>
      <c r="P71" s="42"/>
      <c r="Q71" s="42"/>
      <c r="R71" s="68"/>
      <c r="S71" s="73" t="s">
        <v>377</v>
      </c>
      <c r="T71" s="42" t="s">
        <v>1026</v>
      </c>
      <c r="U71" s="42" t="s">
        <v>261</v>
      </c>
      <c r="V71" s="42" t="s">
        <v>1220</v>
      </c>
      <c r="W71" s="42"/>
      <c r="X71" s="42"/>
      <c r="Y71" s="42"/>
      <c r="Z71" s="68"/>
      <c r="AA71" s="280">
        <v>3</v>
      </c>
      <c r="AB71" s="280">
        <v>3</v>
      </c>
      <c r="AC71" s="280">
        <v>1</v>
      </c>
      <c r="AD71" s="19">
        <v>19</v>
      </c>
      <c r="AE71" s="19">
        <v>30</v>
      </c>
      <c r="AF71" s="19">
        <v>38</v>
      </c>
      <c r="AG71" s="284"/>
      <c r="AH71" s="284"/>
      <c r="AI71" s="284"/>
    </row>
    <row r="72" spans="2:40" ht="18.75" x14ac:dyDescent="0.25">
      <c r="B72" s="79"/>
      <c r="C72" s="41"/>
      <c r="D72" s="41"/>
      <c r="E72" s="41"/>
      <c r="F72" s="41"/>
      <c r="G72" s="41"/>
      <c r="H72" s="41"/>
      <c r="I72" s="41"/>
      <c r="J72" s="69"/>
      <c r="K72" s="74"/>
      <c r="L72" s="41"/>
      <c r="M72" s="41"/>
      <c r="N72" s="41"/>
      <c r="O72" s="41"/>
      <c r="P72" s="41"/>
      <c r="Q72" s="41"/>
      <c r="R72" s="69"/>
      <c r="S72" s="74"/>
      <c r="T72" s="41"/>
      <c r="U72" s="41"/>
      <c r="V72" s="41"/>
      <c r="W72" s="41"/>
      <c r="X72" s="41"/>
      <c r="Y72" s="41"/>
      <c r="Z72" s="69"/>
      <c r="AD72" s="19"/>
      <c r="AE72" s="19"/>
      <c r="AF72" s="19"/>
      <c r="AG72" s="284"/>
      <c r="AH72" s="284"/>
      <c r="AI72" s="284"/>
    </row>
    <row r="73" spans="2:40" ht="18.75" x14ac:dyDescent="0.25">
      <c r="B73" s="78" t="s">
        <v>59</v>
      </c>
      <c r="C73" s="73" t="s">
        <v>614</v>
      </c>
      <c r="D73" s="42" t="s">
        <v>1211</v>
      </c>
      <c r="E73" s="42" t="s">
        <v>0</v>
      </c>
      <c r="F73" s="42" t="s">
        <v>1212</v>
      </c>
      <c r="G73" s="42" t="s">
        <v>557</v>
      </c>
      <c r="H73" s="42" t="s">
        <v>623</v>
      </c>
      <c r="I73" s="42"/>
      <c r="J73" s="68"/>
      <c r="K73" s="73" t="s">
        <v>1133</v>
      </c>
      <c r="L73" s="42" t="s">
        <v>29</v>
      </c>
      <c r="M73" s="42" t="s">
        <v>1434</v>
      </c>
      <c r="N73" s="42" t="s">
        <v>1365</v>
      </c>
      <c r="O73" s="42" t="s">
        <v>1371</v>
      </c>
      <c r="P73" s="42" t="s">
        <v>1210</v>
      </c>
      <c r="Q73" s="42"/>
      <c r="R73" s="68"/>
      <c r="S73" s="73" t="s">
        <v>823</v>
      </c>
      <c r="T73" s="42" t="s">
        <v>1065</v>
      </c>
      <c r="U73" s="42" t="s">
        <v>558</v>
      </c>
      <c r="V73" s="42" t="s">
        <v>1398</v>
      </c>
      <c r="W73" s="42" t="s">
        <v>1551</v>
      </c>
      <c r="X73" s="42" t="s">
        <v>1522</v>
      </c>
      <c r="Y73" s="42"/>
      <c r="Z73" s="68"/>
      <c r="AA73" s="280">
        <v>3</v>
      </c>
      <c r="AB73" s="280">
        <v>3</v>
      </c>
      <c r="AC73" s="280">
        <v>3</v>
      </c>
      <c r="AD73" s="19">
        <v>25</v>
      </c>
      <c r="AE73" s="19">
        <v>41</v>
      </c>
      <c r="AF73" s="19">
        <v>38</v>
      </c>
      <c r="AG73" s="284"/>
      <c r="AH73" s="284"/>
      <c r="AI73" s="284"/>
    </row>
    <row r="74" spans="2:40" ht="18.75" x14ac:dyDescent="0.25">
      <c r="B74" s="79"/>
      <c r="C74" s="41"/>
      <c r="D74" s="41"/>
      <c r="E74" s="41"/>
      <c r="F74" s="41"/>
      <c r="G74" s="41"/>
      <c r="H74" s="41"/>
      <c r="I74" s="41"/>
      <c r="J74" s="69"/>
      <c r="K74" s="74"/>
      <c r="L74" s="41"/>
      <c r="M74" s="41"/>
      <c r="N74" s="41"/>
      <c r="O74" s="41"/>
      <c r="P74" s="41"/>
      <c r="Q74" s="41"/>
      <c r="R74" s="69"/>
      <c r="S74" s="74"/>
      <c r="T74" s="41"/>
      <c r="U74" s="41"/>
      <c r="V74" s="41"/>
      <c r="W74" s="41"/>
      <c r="X74" s="41"/>
      <c r="Y74" s="41"/>
      <c r="Z74" s="69"/>
      <c r="AD74" s="19"/>
      <c r="AE74" s="19"/>
      <c r="AF74" s="19"/>
      <c r="AG74" s="284"/>
      <c r="AH74" s="284"/>
      <c r="AI74" s="284"/>
    </row>
    <row r="75" spans="2:40" ht="18.75" x14ac:dyDescent="0.25">
      <c r="B75" s="78" t="s">
        <v>164</v>
      </c>
      <c r="C75" s="73" t="s">
        <v>614</v>
      </c>
      <c r="D75" s="42" t="s">
        <v>1211</v>
      </c>
      <c r="E75" s="42" t="s">
        <v>1359</v>
      </c>
      <c r="F75" s="42" t="s">
        <v>1367</v>
      </c>
      <c r="G75" s="42" t="s">
        <v>1491</v>
      </c>
      <c r="H75" s="42"/>
      <c r="I75" s="42"/>
      <c r="J75" s="68"/>
      <c r="K75" s="73" t="s">
        <v>1140</v>
      </c>
      <c r="L75" s="42" t="s">
        <v>29</v>
      </c>
      <c r="M75" s="42" t="s">
        <v>1358</v>
      </c>
      <c r="N75" s="42" t="s">
        <v>1366</v>
      </c>
      <c r="O75" s="42" t="s">
        <v>348</v>
      </c>
      <c r="P75" s="42" t="s">
        <v>1210</v>
      </c>
      <c r="Q75" s="42"/>
      <c r="R75" s="68"/>
      <c r="S75" s="73" t="s">
        <v>812</v>
      </c>
      <c r="T75" s="42" t="s">
        <v>1065</v>
      </c>
      <c r="U75" s="42" t="s">
        <v>558</v>
      </c>
      <c r="V75" s="42" t="s">
        <v>1398</v>
      </c>
      <c r="W75" s="42" t="s">
        <v>261</v>
      </c>
      <c r="X75" s="42"/>
      <c r="Y75" s="42"/>
      <c r="Z75" s="68"/>
      <c r="AA75" s="280">
        <v>3</v>
      </c>
      <c r="AB75" s="280">
        <v>3</v>
      </c>
      <c r="AC75" s="280">
        <v>3</v>
      </c>
      <c r="AD75" s="19">
        <v>40</v>
      </c>
      <c r="AE75" s="19">
        <v>41</v>
      </c>
      <c r="AF75" s="19">
        <v>35</v>
      </c>
      <c r="AG75" s="284"/>
      <c r="AH75" s="284"/>
      <c r="AI75" s="284"/>
    </row>
    <row r="76" spans="2:40" ht="18.75" x14ac:dyDescent="0.25">
      <c r="B76" s="79"/>
      <c r="C76" s="41"/>
      <c r="D76" s="41"/>
      <c r="E76" s="41"/>
      <c r="F76" s="41"/>
      <c r="G76" s="41"/>
      <c r="H76" s="41"/>
      <c r="I76" s="41"/>
      <c r="J76" s="69"/>
      <c r="K76" s="74"/>
      <c r="L76" s="41"/>
      <c r="M76" s="41"/>
      <c r="N76" s="41"/>
      <c r="O76" s="41"/>
      <c r="P76" s="41"/>
      <c r="Q76" s="41"/>
      <c r="R76" s="69"/>
      <c r="S76" s="74"/>
      <c r="T76" s="41"/>
      <c r="U76" s="41"/>
      <c r="V76" s="41"/>
      <c r="W76" s="41"/>
      <c r="X76" s="41"/>
      <c r="Y76" s="41"/>
      <c r="Z76" s="69"/>
      <c r="AD76" s="19"/>
      <c r="AE76" s="19"/>
      <c r="AF76" s="19"/>
      <c r="AG76" s="284"/>
      <c r="AH76" s="284"/>
      <c r="AI76" s="284"/>
    </row>
    <row r="77" spans="2:40" ht="18.75" x14ac:dyDescent="0.25">
      <c r="B77" s="78" t="s">
        <v>280</v>
      </c>
      <c r="C77" s="73" t="s">
        <v>614</v>
      </c>
      <c r="D77" s="42" t="s">
        <v>1211</v>
      </c>
      <c r="E77" s="42" t="s">
        <v>1360</v>
      </c>
      <c r="F77" s="42" t="s">
        <v>1367</v>
      </c>
      <c r="G77" s="42" t="s">
        <v>1491</v>
      </c>
      <c r="H77" s="42"/>
      <c r="I77" s="42"/>
      <c r="J77" s="68"/>
      <c r="K77" s="73" t="s">
        <v>1141</v>
      </c>
      <c r="L77" s="42" t="s">
        <v>1207</v>
      </c>
      <c r="M77" s="42" t="s">
        <v>1358</v>
      </c>
      <c r="N77" s="42" t="s">
        <v>1366</v>
      </c>
      <c r="O77" s="42" t="s">
        <v>1371</v>
      </c>
      <c r="P77" s="42" t="s">
        <v>1210</v>
      </c>
      <c r="Q77" s="42"/>
      <c r="R77" s="68"/>
      <c r="S77" s="73" t="s">
        <v>813</v>
      </c>
      <c r="T77" s="42" t="s">
        <v>1065</v>
      </c>
      <c r="U77" s="42" t="s">
        <v>1148</v>
      </c>
      <c r="V77" s="42" t="s">
        <v>1207</v>
      </c>
      <c r="W77" s="42" t="s">
        <v>531</v>
      </c>
      <c r="X77" s="42" t="s">
        <v>1067</v>
      </c>
      <c r="Y77" s="42"/>
      <c r="Z77" s="68"/>
      <c r="AA77" s="280">
        <v>3</v>
      </c>
      <c r="AB77" s="280">
        <v>3</v>
      </c>
      <c r="AC77" s="280">
        <v>3</v>
      </c>
      <c r="AD77" s="19">
        <v>42</v>
      </c>
      <c r="AE77" s="19">
        <v>41</v>
      </c>
      <c r="AF77" s="19">
        <v>28</v>
      </c>
      <c r="AG77" s="284"/>
      <c r="AH77" s="284"/>
      <c r="AI77" s="284"/>
    </row>
    <row r="78" spans="2:40" ht="18.75" x14ac:dyDescent="0.25">
      <c r="B78" s="79"/>
      <c r="C78" s="41"/>
      <c r="D78" s="41"/>
      <c r="E78" s="41"/>
      <c r="F78" s="41"/>
      <c r="G78" s="41"/>
      <c r="H78" s="41"/>
      <c r="I78" s="41"/>
      <c r="J78" s="69"/>
      <c r="K78" s="74"/>
      <c r="L78" s="41"/>
      <c r="M78" s="41"/>
      <c r="N78" s="41"/>
      <c r="O78" s="41"/>
      <c r="P78" s="41"/>
      <c r="Q78" s="41"/>
      <c r="R78" s="69"/>
      <c r="S78" s="74"/>
      <c r="T78" s="41"/>
      <c r="U78" s="41"/>
      <c r="V78" s="41"/>
      <c r="W78" s="41"/>
      <c r="X78" s="41"/>
      <c r="Y78" s="41"/>
      <c r="Z78" s="69"/>
      <c r="AD78" s="19"/>
      <c r="AE78" s="19"/>
      <c r="AF78" s="19"/>
      <c r="AG78" s="284"/>
      <c r="AH78" s="284"/>
      <c r="AI78" s="284"/>
    </row>
    <row r="79" spans="2:40" ht="18.75" x14ac:dyDescent="0.25">
      <c r="B79" s="78" t="s">
        <v>599</v>
      </c>
      <c r="C79" s="73" t="s">
        <v>614</v>
      </c>
      <c r="D79" s="42" t="s">
        <v>1211</v>
      </c>
      <c r="E79" s="42" t="s">
        <v>1360</v>
      </c>
      <c r="F79" s="42" t="s">
        <v>1368</v>
      </c>
      <c r="G79" s="42" t="s">
        <v>821</v>
      </c>
      <c r="H79" s="42"/>
      <c r="I79" s="42"/>
      <c r="J79" s="68"/>
      <c r="K79" s="73" t="s">
        <v>1134</v>
      </c>
      <c r="L79" s="42" t="s">
        <v>1207</v>
      </c>
      <c r="M79" s="42" t="s">
        <v>880</v>
      </c>
      <c r="N79" s="42" t="s">
        <v>1367</v>
      </c>
      <c r="O79" s="42" t="s">
        <v>1594</v>
      </c>
      <c r="P79" s="42" t="s">
        <v>1220</v>
      </c>
      <c r="Q79" s="42"/>
      <c r="R79" s="68"/>
      <c r="S79" s="73" t="s">
        <v>1103</v>
      </c>
      <c r="T79" s="42" t="s">
        <v>1065</v>
      </c>
      <c r="U79" s="42" t="s">
        <v>1147</v>
      </c>
      <c r="V79" s="42" t="s">
        <v>1207</v>
      </c>
      <c r="W79" s="42" t="s">
        <v>531</v>
      </c>
      <c r="X79" s="42" t="s">
        <v>1067</v>
      </c>
      <c r="Y79" s="42"/>
      <c r="Z79" s="68"/>
      <c r="AA79" s="280">
        <v>3</v>
      </c>
      <c r="AB79" s="280">
        <v>3</v>
      </c>
      <c r="AC79" s="280">
        <v>3</v>
      </c>
      <c r="AD79" s="19">
        <v>42</v>
      </c>
      <c r="AE79" s="19">
        <v>38</v>
      </c>
      <c r="AF79" s="19">
        <v>33</v>
      </c>
      <c r="AG79" s="284"/>
      <c r="AH79" s="284"/>
      <c r="AI79" s="284"/>
    </row>
    <row r="80" spans="2:40" ht="18.75" x14ac:dyDescent="0.25">
      <c r="B80" s="79"/>
      <c r="C80" s="41"/>
      <c r="D80" s="41"/>
      <c r="E80" s="41"/>
      <c r="F80" s="41"/>
      <c r="G80" s="41"/>
      <c r="H80" s="41"/>
      <c r="I80" s="41"/>
      <c r="J80" s="69"/>
      <c r="K80" s="74"/>
      <c r="L80" s="41"/>
      <c r="M80" s="41"/>
      <c r="N80" s="41"/>
      <c r="O80" s="41"/>
      <c r="P80" s="41"/>
      <c r="Q80" s="41"/>
      <c r="R80" s="69"/>
      <c r="S80" s="74"/>
      <c r="T80" s="41"/>
      <c r="U80" s="41"/>
      <c r="V80" s="41"/>
      <c r="W80" s="41"/>
      <c r="X80" s="41"/>
      <c r="Y80" s="41"/>
      <c r="Z80" s="69"/>
      <c r="AD80" s="19"/>
      <c r="AE80" s="19"/>
      <c r="AF80" s="19"/>
      <c r="AG80" s="284"/>
      <c r="AH80" s="284"/>
      <c r="AI80" s="284"/>
      <c r="AJ80" s="287"/>
      <c r="AK80" s="287"/>
      <c r="AL80" s="287"/>
      <c r="AM80" s="287"/>
      <c r="AN80" s="287"/>
    </row>
    <row r="81" spans="2:40" ht="19.5" thickBot="1" x14ac:dyDescent="0.3">
      <c r="B81" s="80" t="s">
        <v>600</v>
      </c>
      <c r="C81" s="75" t="s">
        <v>614</v>
      </c>
      <c r="D81" s="42" t="s">
        <v>1211</v>
      </c>
      <c r="E81" s="70" t="s">
        <v>1360</v>
      </c>
      <c r="F81" s="42" t="s">
        <v>1369</v>
      </c>
      <c r="G81" s="70" t="s">
        <v>402</v>
      </c>
      <c r="H81" s="70"/>
      <c r="I81" s="70"/>
      <c r="J81" s="70"/>
      <c r="K81" s="75" t="s">
        <v>1142</v>
      </c>
      <c r="L81" s="70" t="s">
        <v>1207</v>
      </c>
      <c r="M81" s="70" t="s">
        <v>1359</v>
      </c>
      <c r="N81" s="70" t="s">
        <v>1366</v>
      </c>
      <c r="O81" s="70" t="s">
        <v>1580</v>
      </c>
      <c r="P81" s="42" t="s">
        <v>1210</v>
      </c>
      <c r="Q81" s="70"/>
      <c r="R81" s="71"/>
      <c r="S81" s="75" t="s">
        <v>1262</v>
      </c>
      <c r="T81" s="70" t="s">
        <v>1065</v>
      </c>
      <c r="U81" s="70" t="s">
        <v>1314</v>
      </c>
      <c r="V81" s="70" t="s">
        <v>1066</v>
      </c>
      <c r="W81" s="70" t="s">
        <v>531</v>
      </c>
      <c r="X81" s="70" t="s">
        <v>1067</v>
      </c>
      <c r="Y81" s="70"/>
      <c r="Z81" s="71"/>
      <c r="AA81" s="280">
        <v>3</v>
      </c>
      <c r="AB81" s="280">
        <v>3</v>
      </c>
      <c r="AC81" s="280">
        <v>3</v>
      </c>
      <c r="AD81" s="19">
        <v>40</v>
      </c>
      <c r="AE81" s="19">
        <v>39</v>
      </c>
      <c r="AF81" s="19">
        <v>33</v>
      </c>
      <c r="AG81" s="284"/>
      <c r="AH81" s="284"/>
      <c r="AJ81" s="19">
        <v>2015</v>
      </c>
      <c r="AK81" s="19">
        <v>2016</v>
      </c>
      <c r="AL81" s="19">
        <v>2017</v>
      </c>
      <c r="AM81" s="285">
        <v>2018</v>
      </c>
      <c r="AN81" s="285">
        <v>2019</v>
      </c>
    </row>
    <row r="82" spans="2:40" ht="27" thickBot="1" x14ac:dyDescent="0.45">
      <c r="B82" s="144"/>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6"/>
      <c r="AD82" s="19"/>
      <c r="AE82" s="19"/>
      <c r="AF82" s="19"/>
      <c r="AG82" s="284"/>
      <c r="AH82" s="284"/>
      <c r="AI82" s="284"/>
      <c r="AJ82" s="19">
        <v>5</v>
      </c>
      <c r="AK82" s="19">
        <v>14</v>
      </c>
      <c r="AL82" s="19">
        <v>18</v>
      </c>
      <c r="AM82" s="285">
        <v>25</v>
      </c>
      <c r="AN82" s="285">
        <v>35</v>
      </c>
    </row>
    <row r="83" spans="2:40" s="57" customFormat="1" ht="18.75" x14ac:dyDescent="0.3">
      <c r="B83" s="76"/>
      <c r="C83" s="291" t="s">
        <v>610</v>
      </c>
      <c r="D83" s="292"/>
      <c r="E83" s="292"/>
      <c r="F83" s="292"/>
      <c r="G83" s="292"/>
      <c r="H83" s="292"/>
      <c r="I83" s="292"/>
      <c r="J83" s="293"/>
      <c r="K83" s="291" t="s">
        <v>611</v>
      </c>
      <c r="L83" s="292"/>
      <c r="M83" s="292"/>
      <c r="N83" s="292"/>
      <c r="O83" s="292"/>
      <c r="P83" s="292"/>
      <c r="Q83" s="292"/>
      <c r="R83" s="293"/>
      <c r="S83" s="291" t="s">
        <v>612</v>
      </c>
      <c r="T83" s="292"/>
      <c r="U83" s="292"/>
      <c r="V83" s="292"/>
      <c r="W83" s="292"/>
      <c r="X83" s="292"/>
      <c r="Y83" s="292"/>
      <c r="Z83" s="293"/>
      <c r="AA83" s="281"/>
      <c r="AB83" s="281"/>
      <c r="AC83" s="281"/>
      <c r="AG83" s="284"/>
      <c r="AH83" s="284"/>
      <c r="AI83" s="284"/>
    </row>
    <row r="84" spans="2:40" s="59" customFormat="1" ht="23.25" customHeight="1" thickBot="1" x14ac:dyDescent="0.3">
      <c r="B84" s="77"/>
      <c r="C84" s="60" t="s">
        <v>529</v>
      </c>
      <c r="D84" s="60" t="s">
        <v>528</v>
      </c>
      <c r="E84" s="60" t="s">
        <v>530</v>
      </c>
      <c r="F84" s="60" t="s">
        <v>528</v>
      </c>
      <c r="G84" s="60" t="s">
        <v>562</v>
      </c>
      <c r="H84" s="60" t="s">
        <v>528</v>
      </c>
      <c r="I84" s="60" t="s">
        <v>810</v>
      </c>
      <c r="J84" s="67" t="s">
        <v>528</v>
      </c>
      <c r="K84" s="72" t="s">
        <v>529</v>
      </c>
      <c r="L84" s="60" t="s">
        <v>528</v>
      </c>
      <c r="M84" s="60" t="s">
        <v>530</v>
      </c>
      <c r="N84" s="60" t="s">
        <v>528</v>
      </c>
      <c r="O84" s="60" t="s">
        <v>562</v>
      </c>
      <c r="P84" s="60" t="s">
        <v>528</v>
      </c>
      <c r="Q84" s="60" t="s">
        <v>810</v>
      </c>
      <c r="R84" s="67" t="s">
        <v>528</v>
      </c>
      <c r="S84" s="72" t="s">
        <v>529</v>
      </c>
      <c r="T84" s="60" t="s">
        <v>528</v>
      </c>
      <c r="U84" s="60" t="s">
        <v>530</v>
      </c>
      <c r="V84" s="60" t="s">
        <v>528</v>
      </c>
      <c r="W84" s="60" t="s">
        <v>562</v>
      </c>
      <c r="X84" s="60" t="s">
        <v>528</v>
      </c>
      <c r="Y84" s="60" t="s">
        <v>810</v>
      </c>
      <c r="Z84" s="67" t="s">
        <v>528</v>
      </c>
      <c r="AG84" s="284"/>
      <c r="AH84" s="284"/>
      <c r="AI84" s="284"/>
    </row>
    <row r="85" spans="2:40" ht="18.75" x14ac:dyDescent="0.25">
      <c r="B85" s="81" t="s">
        <v>89</v>
      </c>
      <c r="C85" s="84" t="s">
        <v>1118</v>
      </c>
      <c r="D85" s="82"/>
      <c r="E85" s="82" t="s">
        <v>1354</v>
      </c>
      <c r="F85" s="82" t="s">
        <v>1362</v>
      </c>
      <c r="G85" s="82" t="s">
        <v>1502</v>
      </c>
      <c r="H85" s="82" t="s">
        <v>1406</v>
      </c>
      <c r="I85" s="82"/>
      <c r="J85" s="83"/>
      <c r="K85" s="84" t="s">
        <v>532</v>
      </c>
      <c r="L85" s="82" t="s">
        <v>881</v>
      </c>
      <c r="M85" s="82" t="s">
        <v>1375</v>
      </c>
      <c r="N85" s="82" t="s">
        <v>1392</v>
      </c>
      <c r="O85" s="82" t="s">
        <v>1542</v>
      </c>
      <c r="P85" s="82"/>
      <c r="Q85" s="82" t="s">
        <v>1596</v>
      </c>
      <c r="R85" s="83"/>
      <c r="S85" s="84" t="s">
        <v>555</v>
      </c>
      <c r="T85" s="82" t="s">
        <v>1215</v>
      </c>
      <c r="U85" s="82" t="s">
        <v>1335</v>
      </c>
      <c r="V85" s="82" t="s">
        <v>1378</v>
      </c>
      <c r="W85" s="82" t="s">
        <v>1397</v>
      </c>
      <c r="X85" s="82" t="s">
        <v>1218</v>
      </c>
      <c r="Y85" s="82"/>
      <c r="Z85" s="83"/>
      <c r="AA85" s="280">
        <v>3</v>
      </c>
      <c r="AB85" s="280">
        <v>4</v>
      </c>
      <c r="AC85" s="280">
        <v>3</v>
      </c>
      <c r="AD85" s="19">
        <v>34</v>
      </c>
      <c r="AE85" s="19">
        <v>37</v>
      </c>
      <c r="AF85" s="19">
        <v>31</v>
      </c>
      <c r="AG85" s="284"/>
      <c r="AH85" s="284"/>
      <c r="AI85" s="284"/>
    </row>
    <row r="86" spans="2:40" ht="18.75" x14ac:dyDescent="0.25">
      <c r="B86" s="79"/>
      <c r="C86" s="41"/>
      <c r="D86" s="41"/>
      <c r="E86" s="41"/>
      <c r="F86" s="41"/>
      <c r="G86" s="41"/>
      <c r="H86" s="41"/>
      <c r="I86" s="41"/>
      <c r="J86" s="69"/>
      <c r="K86" s="74"/>
      <c r="L86" s="41"/>
      <c r="M86" s="41"/>
      <c r="N86" s="41"/>
      <c r="O86" s="41"/>
      <c r="P86" s="41"/>
      <c r="Q86" s="41"/>
      <c r="R86" s="69"/>
      <c r="S86" s="74"/>
      <c r="T86" s="41"/>
      <c r="U86" s="41"/>
      <c r="V86" s="41"/>
      <c r="W86" s="41"/>
      <c r="X86" s="41"/>
      <c r="Y86" s="41"/>
      <c r="Z86" s="69"/>
      <c r="AD86" s="19"/>
      <c r="AE86" s="19"/>
      <c r="AF86" s="19"/>
      <c r="AG86" s="284"/>
      <c r="AH86" s="284"/>
      <c r="AI86" s="284"/>
    </row>
    <row r="87" spans="2:40" ht="18.75" x14ac:dyDescent="0.25">
      <c r="B87" s="78" t="s">
        <v>110</v>
      </c>
      <c r="C87" s="73" t="s">
        <v>1113</v>
      </c>
      <c r="D87" s="42" t="s">
        <v>877</v>
      </c>
      <c r="E87" s="42" t="s">
        <v>1356</v>
      </c>
      <c r="F87" s="42" t="s">
        <v>1364</v>
      </c>
      <c r="G87" s="42" t="s">
        <v>569</v>
      </c>
      <c r="H87" s="42" t="s">
        <v>1405</v>
      </c>
      <c r="I87" s="42"/>
      <c r="J87" s="68"/>
      <c r="K87" s="73" t="s">
        <v>532</v>
      </c>
      <c r="L87" s="42" t="s">
        <v>881</v>
      </c>
      <c r="M87" s="42" t="s">
        <v>1374</v>
      </c>
      <c r="N87" s="42" t="s">
        <v>1391</v>
      </c>
      <c r="O87" s="42" t="s">
        <v>1521</v>
      </c>
      <c r="P87" s="42" t="s">
        <v>1210</v>
      </c>
      <c r="Q87" s="42"/>
      <c r="R87" s="68"/>
      <c r="S87" s="73" t="s">
        <v>555</v>
      </c>
      <c r="T87" s="42" t="s">
        <v>1215</v>
      </c>
      <c r="U87" s="42" t="s">
        <v>1376</v>
      </c>
      <c r="V87" s="42" t="s">
        <v>1379</v>
      </c>
      <c r="W87" s="42" t="s">
        <v>752</v>
      </c>
      <c r="X87" s="42" t="s">
        <v>1218</v>
      </c>
      <c r="Y87" s="42"/>
      <c r="Z87" s="68"/>
      <c r="AA87" s="280">
        <v>3</v>
      </c>
      <c r="AB87" s="280">
        <v>3</v>
      </c>
      <c r="AC87" s="280">
        <v>3</v>
      </c>
      <c r="AD87" s="19">
        <v>52</v>
      </c>
      <c r="AE87" s="19">
        <v>38</v>
      </c>
      <c r="AF87" s="19">
        <v>26</v>
      </c>
      <c r="AG87" s="284"/>
      <c r="AH87" s="284"/>
      <c r="AI87" s="284"/>
    </row>
    <row r="88" spans="2:40" ht="18.75" x14ac:dyDescent="0.25">
      <c r="B88" s="79"/>
      <c r="C88" s="41"/>
      <c r="D88" s="41"/>
      <c r="E88" s="41"/>
      <c r="F88" s="41"/>
      <c r="G88" s="41"/>
      <c r="H88" s="41"/>
      <c r="I88" s="41"/>
      <c r="J88" s="69"/>
      <c r="K88" s="74"/>
      <c r="L88" s="41"/>
      <c r="M88" s="41"/>
      <c r="N88" s="41"/>
      <c r="O88" s="41"/>
      <c r="P88" s="41"/>
      <c r="Q88" s="41"/>
      <c r="R88" s="69"/>
      <c r="S88" s="74"/>
      <c r="T88" s="41"/>
      <c r="U88" s="41"/>
      <c r="V88" s="41"/>
      <c r="W88" s="41"/>
      <c r="X88" s="41"/>
      <c r="Y88" s="41"/>
      <c r="Z88" s="69"/>
      <c r="AD88" s="19"/>
      <c r="AE88" s="19"/>
      <c r="AF88" s="19"/>
      <c r="AG88" s="284"/>
      <c r="AH88" s="284"/>
      <c r="AI88" s="284"/>
    </row>
    <row r="89" spans="2:40" ht="18.75" x14ac:dyDescent="0.25">
      <c r="B89" s="78" t="s">
        <v>43</v>
      </c>
      <c r="C89" s="73" t="s">
        <v>1113</v>
      </c>
      <c r="D89" s="42" t="s">
        <v>877</v>
      </c>
      <c r="E89" s="42" t="s">
        <v>1356</v>
      </c>
      <c r="F89" s="42" t="s">
        <v>1364</v>
      </c>
      <c r="G89" s="42" t="s">
        <v>1524</v>
      </c>
      <c r="H89" s="42" t="s">
        <v>1405</v>
      </c>
      <c r="I89" s="42"/>
      <c r="J89" s="68"/>
      <c r="K89" s="73" t="s">
        <v>532</v>
      </c>
      <c r="L89" s="42" t="s">
        <v>881</v>
      </c>
      <c r="M89" s="42" t="s">
        <v>1337</v>
      </c>
      <c r="N89" s="42" t="s">
        <v>1393</v>
      </c>
      <c r="O89" s="42" t="s">
        <v>1520</v>
      </c>
      <c r="P89" s="42" t="s">
        <v>1210</v>
      </c>
      <c r="Q89" s="42"/>
      <c r="R89" s="68"/>
      <c r="S89" s="73" t="s">
        <v>555</v>
      </c>
      <c r="T89" s="42" t="s">
        <v>1215</v>
      </c>
      <c r="U89" s="42" t="s">
        <v>1361</v>
      </c>
      <c r="V89" s="42" t="s">
        <v>1380</v>
      </c>
      <c r="W89" s="42" t="s">
        <v>772</v>
      </c>
      <c r="X89" s="42" t="s">
        <v>1221</v>
      </c>
      <c r="Y89" s="42"/>
      <c r="Z89" s="68"/>
      <c r="AA89" s="280">
        <v>3</v>
      </c>
      <c r="AB89" s="280">
        <v>3</v>
      </c>
      <c r="AC89" s="280">
        <v>3</v>
      </c>
      <c r="AD89" s="19">
        <v>52</v>
      </c>
      <c r="AE89" s="19">
        <v>38</v>
      </c>
      <c r="AF89" s="19">
        <v>38</v>
      </c>
      <c r="AG89" s="284"/>
      <c r="AH89" s="284"/>
      <c r="AI89" s="284"/>
    </row>
    <row r="90" spans="2:40" ht="18.75" x14ac:dyDescent="0.25">
      <c r="B90" s="79"/>
      <c r="C90" s="41"/>
      <c r="D90" s="41"/>
      <c r="E90" s="41"/>
      <c r="F90" s="41"/>
      <c r="G90" s="41"/>
      <c r="H90" s="41"/>
      <c r="I90" s="41"/>
      <c r="J90" s="69"/>
      <c r="K90" s="74"/>
      <c r="L90" s="41"/>
      <c r="M90" s="41"/>
      <c r="N90" s="41"/>
      <c r="O90" s="41"/>
      <c r="P90" s="41"/>
      <c r="Q90" s="41"/>
      <c r="R90" s="69"/>
      <c r="S90" s="74"/>
      <c r="T90" s="41"/>
      <c r="U90" s="41"/>
      <c r="V90" s="41"/>
      <c r="W90" s="41"/>
      <c r="X90" s="41"/>
      <c r="Y90" s="41"/>
      <c r="Z90" s="69"/>
      <c r="AD90" s="19"/>
      <c r="AE90" s="19"/>
      <c r="AF90" s="19"/>
      <c r="AG90" s="284"/>
      <c r="AH90" s="284"/>
      <c r="AI90" s="284"/>
    </row>
    <row r="91" spans="2:40" ht="18.75" x14ac:dyDescent="0.25">
      <c r="B91" s="78" t="s">
        <v>96</v>
      </c>
      <c r="C91" s="73" t="s">
        <v>545</v>
      </c>
      <c r="D91" s="42" t="s">
        <v>877</v>
      </c>
      <c r="E91" s="42" t="s">
        <v>1354</v>
      </c>
      <c r="F91" s="42" t="s">
        <v>1362</v>
      </c>
      <c r="G91" s="42" t="s">
        <v>617</v>
      </c>
      <c r="H91" s="42" t="s">
        <v>1404</v>
      </c>
      <c r="I91" s="42"/>
      <c r="J91" s="68"/>
      <c r="K91" s="73" t="s">
        <v>448</v>
      </c>
      <c r="L91" s="42" t="s">
        <v>882</v>
      </c>
      <c r="M91" s="42" t="s">
        <v>1336</v>
      </c>
      <c r="N91" s="42" t="s">
        <v>1384</v>
      </c>
      <c r="O91" s="42" t="s">
        <v>1460</v>
      </c>
      <c r="P91" s="42" t="s">
        <v>1214</v>
      </c>
      <c r="Q91" s="42"/>
      <c r="R91" s="68"/>
      <c r="S91" s="73" t="s">
        <v>555</v>
      </c>
      <c r="T91" s="42" t="s">
        <v>1215</v>
      </c>
      <c r="U91" s="42" t="s">
        <v>1377</v>
      </c>
      <c r="V91" s="42" t="s">
        <v>1381</v>
      </c>
      <c r="W91" s="42" t="s">
        <v>809</v>
      </c>
      <c r="X91" s="42" t="s">
        <v>1218</v>
      </c>
      <c r="Y91" s="42"/>
      <c r="Z91" s="68"/>
      <c r="AA91" s="280">
        <v>3</v>
      </c>
      <c r="AB91" s="280">
        <v>3</v>
      </c>
      <c r="AC91" s="280">
        <v>3</v>
      </c>
      <c r="AD91" s="19">
        <v>47</v>
      </c>
      <c r="AE91" s="19">
        <v>28</v>
      </c>
      <c r="AF91" s="19">
        <v>25</v>
      </c>
      <c r="AG91" s="284"/>
      <c r="AH91" s="284"/>
      <c r="AI91" s="284"/>
    </row>
    <row r="92" spans="2:40" ht="18.75" x14ac:dyDescent="0.25">
      <c r="B92" s="79"/>
      <c r="C92" s="41"/>
      <c r="D92" s="41"/>
      <c r="E92" s="41"/>
      <c r="F92" s="41"/>
      <c r="G92" s="41"/>
      <c r="H92" s="41"/>
      <c r="I92" s="41"/>
      <c r="J92" s="69"/>
      <c r="K92" s="74"/>
      <c r="L92" s="41"/>
      <c r="M92" s="41"/>
      <c r="N92" s="41"/>
      <c r="O92" s="41"/>
      <c r="P92" s="41"/>
      <c r="Q92" s="41"/>
      <c r="R92" s="69"/>
      <c r="S92" s="74"/>
      <c r="T92" s="41"/>
      <c r="U92" s="41"/>
      <c r="V92" s="41"/>
      <c r="W92" s="41"/>
      <c r="X92" s="41"/>
      <c r="Y92" s="41"/>
      <c r="Z92" s="69"/>
      <c r="AD92" s="19"/>
      <c r="AE92" s="19"/>
      <c r="AF92" s="19"/>
      <c r="AG92" s="284"/>
      <c r="AH92" s="284"/>
      <c r="AI92" s="284"/>
    </row>
    <row r="93" spans="2:40" ht="18.75" x14ac:dyDescent="0.25">
      <c r="B93" s="78" t="s">
        <v>59</v>
      </c>
      <c r="C93" s="73" t="s">
        <v>545</v>
      </c>
      <c r="D93" s="42" t="s">
        <v>877</v>
      </c>
      <c r="E93" s="42" t="s">
        <v>1357</v>
      </c>
      <c r="F93" s="42" t="s">
        <v>1362</v>
      </c>
      <c r="G93" s="42" t="s">
        <v>1502</v>
      </c>
      <c r="H93" s="42" t="s">
        <v>1404</v>
      </c>
      <c r="I93" s="42"/>
      <c r="J93" s="68"/>
      <c r="K93" s="73" t="s">
        <v>448</v>
      </c>
      <c r="L93" s="42" t="s">
        <v>882</v>
      </c>
      <c r="M93" s="42" t="s">
        <v>1146</v>
      </c>
      <c r="N93" s="42" t="s">
        <v>1385</v>
      </c>
      <c r="O93" s="42" t="s">
        <v>1497</v>
      </c>
      <c r="P93" s="42" t="s">
        <v>1214</v>
      </c>
      <c r="Q93" s="42" t="s">
        <v>1596</v>
      </c>
      <c r="R93" s="68"/>
      <c r="S93" s="73" t="s">
        <v>197</v>
      </c>
      <c r="T93" s="42" t="s">
        <v>1215</v>
      </c>
      <c r="U93" s="42" t="s">
        <v>1464</v>
      </c>
      <c r="V93" s="42" t="s">
        <v>1383</v>
      </c>
      <c r="W93" s="42" t="s">
        <v>832</v>
      </c>
      <c r="X93" s="42" t="s">
        <v>1219</v>
      </c>
      <c r="Y93" s="42"/>
      <c r="Z93" s="68"/>
      <c r="AA93" s="280">
        <v>3</v>
      </c>
      <c r="AB93" s="280">
        <v>4</v>
      </c>
      <c r="AC93" s="280">
        <v>3</v>
      </c>
      <c r="AD93" s="19">
        <v>38</v>
      </c>
      <c r="AE93" s="19">
        <v>33</v>
      </c>
      <c r="AF93" s="19">
        <v>30</v>
      </c>
      <c r="AG93" s="284"/>
      <c r="AH93" s="284"/>
      <c r="AI93" s="284"/>
    </row>
    <row r="94" spans="2:40" ht="18.75" x14ac:dyDescent="0.25">
      <c r="B94" s="79"/>
      <c r="C94" s="74"/>
      <c r="D94" s="41"/>
      <c r="E94" s="41"/>
      <c r="F94" s="41"/>
      <c r="G94" s="41"/>
      <c r="H94" s="41"/>
      <c r="I94" s="41"/>
      <c r="J94" s="69"/>
      <c r="K94" s="74"/>
      <c r="L94" s="41"/>
      <c r="M94" s="41"/>
      <c r="N94" s="41"/>
      <c r="O94" s="41"/>
      <c r="P94" s="41"/>
      <c r="Q94" s="41"/>
      <c r="R94" s="69"/>
      <c r="S94" s="74"/>
      <c r="T94" s="41"/>
      <c r="U94" s="41"/>
      <c r="V94" s="41"/>
      <c r="W94" s="41"/>
      <c r="X94" s="41"/>
      <c r="Y94" s="41"/>
      <c r="Z94" s="69"/>
      <c r="AD94" s="19"/>
      <c r="AE94" s="19"/>
      <c r="AF94" s="19"/>
      <c r="AG94" s="284"/>
      <c r="AH94" s="284"/>
      <c r="AI94" s="284"/>
    </row>
    <row r="95" spans="2:40" ht="18.75" x14ac:dyDescent="0.25">
      <c r="B95" s="78" t="s">
        <v>164</v>
      </c>
      <c r="C95" s="73" t="s">
        <v>1091</v>
      </c>
      <c r="D95" s="42" t="s">
        <v>877</v>
      </c>
      <c r="E95" s="42" t="s">
        <v>1355</v>
      </c>
      <c r="F95" s="42" t="s">
        <v>1363</v>
      </c>
      <c r="G95" s="42" t="s">
        <v>1502</v>
      </c>
      <c r="H95" s="42" t="s">
        <v>1404</v>
      </c>
      <c r="I95" s="42"/>
      <c r="J95" s="68"/>
      <c r="K95" s="73" t="s">
        <v>448</v>
      </c>
      <c r="L95" s="42" t="s">
        <v>882</v>
      </c>
      <c r="M95" s="42" t="s">
        <v>1144</v>
      </c>
      <c r="N95" s="42" t="s">
        <v>1390</v>
      </c>
      <c r="O95" s="42" t="s">
        <v>1444</v>
      </c>
      <c r="P95" s="42" t="s">
        <v>1214</v>
      </c>
      <c r="Q95" s="42" t="s">
        <v>1558</v>
      </c>
      <c r="R95" s="68" t="s">
        <v>623</v>
      </c>
      <c r="S95" s="73" t="s">
        <v>56</v>
      </c>
      <c r="T95" s="42" t="s">
        <v>1216</v>
      </c>
      <c r="U95" s="42" t="s">
        <v>1382</v>
      </c>
      <c r="V95" s="42" t="s">
        <v>1400</v>
      </c>
      <c r="W95" s="42" t="s">
        <v>830</v>
      </c>
      <c r="X95" s="42"/>
      <c r="Y95" s="42"/>
      <c r="Z95" s="68"/>
      <c r="AA95" s="280">
        <v>3</v>
      </c>
      <c r="AB95" s="280">
        <v>4</v>
      </c>
      <c r="AC95" s="280">
        <v>3</v>
      </c>
      <c r="AD95" s="19">
        <v>42</v>
      </c>
      <c r="AE95" s="19">
        <v>51</v>
      </c>
      <c r="AF95" s="19">
        <v>27</v>
      </c>
      <c r="AG95" s="284"/>
      <c r="AH95" s="284"/>
      <c r="AI95" s="284"/>
    </row>
    <row r="96" spans="2:40" ht="18.75" x14ac:dyDescent="0.25">
      <c r="B96" s="79"/>
      <c r="C96" s="41"/>
      <c r="D96" s="41"/>
      <c r="E96" s="41"/>
      <c r="F96" s="41"/>
      <c r="G96" s="41"/>
      <c r="H96" s="41"/>
      <c r="I96" s="41"/>
      <c r="J96" s="69"/>
      <c r="K96" s="74"/>
      <c r="L96" s="41"/>
      <c r="M96" s="41"/>
      <c r="N96" s="41"/>
      <c r="O96" s="41"/>
      <c r="P96" s="41"/>
      <c r="Q96" s="41"/>
      <c r="R96" s="69"/>
      <c r="S96" s="74"/>
      <c r="T96" s="41"/>
      <c r="U96" s="41"/>
      <c r="V96" s="41"/>
      <c r="W96" s="41"/>
      <c r="X96" s="41"/>
      <c r="Y96" s="41"/>
      <c r="Z96" s="69"/>
      <c r="AD96" s="19"/>
      <c r="AE96" s="19"/>
      <c r="AF96" s="19"/>
      <c r="AG96" s="284"/>
      <c r="AH96" s="284"/>
      <c r="AI96" s="284"/>
    </row>
    <row r="97" spans="2:35" ht="18.75" x14ac:dyDescent="0.25">
      <c r="B97" s="78" t="s">
        <v>280</v>
      </c>
      <c r="C97" s="73" t="s">
        <v>546</v>
      </c>
      <c r="D97" s="42" t="s">
        <v>877</v>
      </c>
      <c r="E97" s="42" t="s">
        <v>1356</v>
      </c>
      <c r="F97" s="42" t="s">
        <v>1364</v>
      </c>
      <c r="G97" s="42" t="s">
        <v>836</v>
      </c>
      <c r="H97" s="42" t="s">
        <v>1209</v>
      </c>
      <c r="I97" s="42" t="s">
        <v>1596</v>
      </c>
      <c r="J97" s="68"/>
      <c r="K97" s="73" t="s">
        <v>448</v>
      </c>
      <c r="L97" s="42" t="s">
        <v>882</v>
      </c>
      <c r="M97" s="42" t="s">
        <v>1136</v>
      </c>
      <c r="N97" s="42" t="s">
        <v>1387</v>
      </c>
      <c r="O97" s="42" t="s">
        <v>568</v>
      </c>
      <c r="P97" s="42" t="s">
        <v>1213</v>
      </c>
      <c r="Q97" s="42"/>
      <c r="R97" s="68"/>
      <c r="S97" s="73" t="s">
        <v>56</v>
      </c>
      <c r="T97" s="42" t="s">
        <v>1216</v>
      </c>
      <c r="U97" s="42" t="s">
        <v>831</v>
      </c>
      <c r="V97" s="42"/>
      <c r="W97" s="42"/>
      <c r="X97" s="42"/>
      <c r="Y97" s="42"/>
      <c r="Z97" s="68"/>
      <c r="AA97" s="280">
        <v>4</v>
      </c>
      <c r="AB97" s="280">
        <v>3</v>
      </c>
      <c r="AC97" s="280">
        <v>2</v>
      </c>
      <c r="AD97" s="19">
        <v>45</v>
      </c>
      <c r="AE97" s="19">
        <v>52</v>
      </c>
      <c r="AF97" s="19">
        <v>42</v>
      </c>
      <c r="AG97" s="284"/>
      <c r="AH97" s="284"/>
      <c r="AI97" s="284"/>
    </row>
    <row r="98" spans="2:35" ht="18.75" x14ac:dyDescent="0.25">
      <c r="B98" s="79"/>
      <c r="C98" s="41"/>
      <c r="D98" s="41"/>
      <c r="E98" s="41"/>
      <c r="F98" s="41"/>
      <c r="G98" s="41"/>
      <c r="H98" s="41"/>
      <c r="I98" s="41"/>
      <c r="J98" s="69"/>
      <c r="K98" s="74"/>
      <c r="L98" s="41"/>
      <c r="M98" s="41"/>
      <c r="N98" s="41"/>
      <c r="O98" s="41"/>
      <c r="P98" s="41"/>
      <c r="Q98" s="41"/>
      <c r="R98" s="69"/>
      <c r="S98" s="74"/>
      <c r="T98" s="41"/>
      <c r="U98" s="41"/>
      <c r="V98" s="41"/>
      <c r="W98" s="41"/>
      <c r="X98" s="41"/>
      <c r="Y98" s="41"/>
      <c r="Z98" s="69"/>
      <c r="AD98" s="19"/>
      <c r="AE98" s="19"/>
      <c r="AF98" s="19"/>
      <c r="AG98" s="284"/>
      <c r="AH98" s="284"/>
      <c r="AI98" s="284"/>
    </row>
    <row r="99" spans="2:35" ht="18.75" x14ac:dyDescent="0.25">
      <c r="B99" s="78" t="s">
        <v>599</v>
      </c>
      <c r="C99" s="73" t="s">
        <v>546</v>
      </c>
      <c r="D99" s="42" t="s">
        <v>877</v>
      </c>
      <c r="E99" s="42" t="s">
        <v>1145</v>
      </c>
      <c r="F99" s="42" t="s">
        <v>1386</v>
      </c>
      <c r="G99" s="42" t="s">
        <v>1489</v>
      </c>
      <c r="H99" s="42" t="s">
        <v>1208</v>
      </c>
      <c r="I99" s="42"/>
      <c r="J99" s="68"/>
      <c r="K99" s="73" t="s">
        <v>873</v>
      </c>
      <c r="L99" s="42" t="s">
        <v>874</v>
      </c>
      <c r="M99" s="42" t="s">
        <v>1143</v>
      </c>
      <c r="N99" s="42" t="s">
        <v>1388</v>
      </c>
      <c r="O99" s="42" t="s">
        <v>565</v>
      </c>
      <c r="P99" s="42" t="s">
        <v>1213</v>
      </c>
      <c r="Q99" s="42"/>
      <c r="R99" s="68"/>
      <c r="S99" s="73" t="s">
        <v>56</v>
      </c>
      <c r="T99" s="42" t="s">
        <v>1216</v>
      </c>
      <c r="U99" s="42" t="s">
        <v>855</v>
      </c>
      <c r="V99" s="42"/>
      <c r="W99" s="42"/>
      <c r="X99" s="42"/>
      <c r="Y99" s="42"/>
      <c r="Z99" s="68"/>
      <c r="AA99" s="280">
        <v>3</v>
      </c>
      <c r="AB99" s="280">
        <v>3</v>
      </c>
      <c r="AC99" s="280">
        <v>2</v>
      </c>
      <c r="AD99" s="19">
        <v>49</v>
      </c>
      <c r="AE99" s="19">
        <v>38</v>
      </c>
      <c r="AF99" s="19">
        <v>32</v>
      </c>
      <c r="AG99" s="284"/>
      <c r="AH99" s="284"/>
      <c r="AI99" s="284"/>
    </row>
    <row r="100" spans="2:35" ht="18.75" x14ac:dyDescent="0.25">
      <c r="B100" s="79"/>
      <c r="C100" s="41"/>
      <c r="D100" s="41"/>
      <c r="E100" s="41"/>
      <c r="F100" s="41"/>
      <c r="G100" s="41"/>
      <c r="H100" s="41"/>
      <c r="I100" s="41"/>
      <c r="J100" s="69"/>
      <c r="K100" s="74"/>
      <c r="L100" s="41"/>
      <c r="M100" s="41"/>
      <c r="N100" s="41"/>
      <c r="O100" s="41"/>
      <c r="P100" s="41"/>
      <c r="Q100" s="41"/>
      <c r="R100" s="69"/>
      <c r="S100" s="74"/>
      <c r="T100" s="41"/>
      <c r="U100" s="41"/>
      <c r="V100" s="41"/>
      <c r="W100" s="41"/>
      <c r="X100" s="41"/>
      <c r="Y100" s="41"/>
      <c r="Z100" s="69"/>
      <c r="AD100" s="19"/>
      <c r="AE100" s="19"/>
      <c r="AF100" s="19"/>
      <c r="AG100" s="284"/>
      <c r="AH100" s="284"/>
      <c r="AI100" s="284"/>
    </row>
    <row r="101" spans="2:35" ht="19.5" thickBot="1" x14ac:dyDescent="0.3">
      <c r="B101" s="80" t="s">
        <v>600</v>
      </c>
      <c r="C101" s="75" t="s">
        <v>546</v>
      </c>
      <c r="D101" s="70" t="s">
        <v>877</v>
      </c>
      <c r="E101" s="70" t="s">
        <v>1276</v>
      </c>
      <c r="F101" s="70" t="s">
        <v>1386</v>
      </c>
      <c r="G101" s="70" t="s">
        <v>572</v>
      </c>
      <c r="H101" s="70" t="s">
        <v>1208</v>
      </c>
      <c r="I101" s="70"/>
      <c r="J101" s="71"/>
      <c r="K101" s="75" t="s">
        <v>873</v>
      </c>
      <c r="L101" s="70" t="s">
        <v>874</v>
      </c>
      <c r="M101" s="70" t="s">
        <v>1135</v>
      </c>
      <c r="N101" s="70" t="s">
        <v>1389</v>
      </c>
      <c r="O101" s="70" t="s">
        <v>565</v>
      </c>
      <c r="P101" s="70" t="s">
        <v>1213</v>
      </c>
      <c r="Q101" s="70"/>
      <c r="R101" s="71"/>
      <c r="S101" s="75" t="s">
        <v>56</v>
      </c>
      <c r="T101" s="70" t="s">
        <v>1216</v>
      </c>
      <c r="U101" s="70"/>
      <c r="V101" s="70"/>
      <c r="W101" s="70"/>
      <c r="X101" s="70"/>
      <c r="Y101" s="70"/>
      <c r="Z101" s="71"/>
      <c r="AA101" s="280">
        <v>3</v>
      </c>
      <c r="AB101" s="280">
        <v>3</v>
      </c>
      <c r="AC101" s="280">
        <v>1</v>
      </c>
      <c r="AD101" s="19">
        <v>26</v>
      </c>
      <c r="AE101" s="19">
        <v>40</v>
      </c>
      <c r="AF101" s="19">
        <v>33</v>
      </c>
      <c r="AG101" s="284"/>
      <c r="AH101" s="284"/>
      <c r="AI101" s="284"/>
    </row>
    <row r="103" spans="2:35" x14ac:dyDescent="0.25">
      <c r="AA103" s="287" t="s">
        <v>1701</v>
      </c>
      <c r="AB103" s="287"/>
      <c r="AC103" s="287"/>
      <c r="AD103" s="287" t="s">
        <v>1887</v>
      </c>
      <c r="AE103" s="287"/>
      <c r="AF103" s="287"/>
      <c r="AG103" s="287"/>
      <c r="AH103" s="287"/>
      <c r="AI103" s="287"/>
    </row>
    <row r="104" spans="2:35" x14ac:dyDescent="0.25">
      <c r="AB104" s="282">
        <f>AVERAGE(AA5:AC101)</f>
        <v>2.675925925925926</v>
      </c>
      <c r="AE104" s="282">
        <f>AVERAGE(AD5:AF101)</f>
        <v>34.907407407407405</v>
      </c>
      <c r="AG104" s="284"/>
      <c r="AH104" s="282"/>
      <c r="AI104" s="284"/>
    </row>
    <row r="105" spans="2:35" ht="46.5" x14ac:dyDescent="0.25">
      <c r="B105" s="300" t="s">
        <v>1702</v>
      </c>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row>
    <row r="106" spans="2:35" ht="27" thickBot="1" x14ac:dyDescent="0.4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2:35" ht="18.75" x14ac:dyDescent="0.3">
      <c r="B107" s="76"/>
      <c r="C107" s="291" t="s">
        <v>1023</v>
      </c>
      <c r="D107" s="292"/>
      <c r="E107" s="292"/>
      <c r="F107" s="292"/>
      <c r="G107" s="292"/>
      <c r="H107" s="292"/>
      <c r="I107" s="292"/>
      <c r="J107" s="293"/>
      <c r="K107" s="291" t="s">
        <v>1024</v>
      </c>
      <c r="L107" s="292"/>
      <c r="M107" s="292"/>
      <c r="N107" s="292"/>
      <c r="O107" s="292"/>
      <c r="P107" s="292"/>
      <c r="Q107" s="292"/>
      <c r="R107" s="293"/>
      <c r="S107" s="291" t="s">
        <v>1025</v>
      </c>
      <c r="T107" s="292"/>
      <c r="U107" s="292"/>
      <c r="V107" s="292"/>
      <c r="W107" s="292"/>
      <c r="X107" s="292"/>
      <c r="Y107" s="292"/>
      <c r="Z107" s="293"/>
    </row>
    <row r="108" spans="2:35" ht="19.5" thickBot="1" x14ac:dyDescent="0.3">
      <c r="B108" s="77"/>
      <c r="C108" s="60" t="s">
        <v>529</v>
      </c>
      <c r="D108" s="60" t="s">
        <v>528</v>
      </c>
      <c r="E108" s="60" t="s">
        <v>530</v>
      </c>
      <c r="F108" s="60" t="s">
        <v>528</v>
      </c>
      <c r="G108" s="60" t="s">
        <v>562</v>
      </c>
      <c r="H108" s="60" t="s">
        <v>528</v>
      </c>
      <c r="I108" s="60" t="s">
        <v>811</v>
      </c>
      <c r="J108" s="67" t="s">
        <v>528</v>
      </c>
      <c r="K108" s="72" t="s">
        <v>529</v>
      </c>
      <c r="L108" s="60" t="s">
        <v>528</v>
      </c>
      <c r="M108" s="60" t="s">
        <v>530</v>
      </c>
      <c r="N108" s="60" t="s">
        <v>528</v>
      </c>
      <c r="O108" s="60" t="s">
        <v>562</v>
      </c>
      <c r="P108" s="60" t="s">
        <v>528</v>
      </c>
      <c r="Q108" s="60" t="s">
        <v>810</v>
      </c>
      <c r="R108" s="67" t="s">
        <v>528</v>
      </c>
      <c r="S108" s="72" t="s">
        <v>529</v>
      </c>
      <c r="T108" s="60" t="s">
        <v>528</v>
      </c>
      <c r="U108" s="60" t="s">
        <v>530</v>
      </c>
      <c r="V108" s="60" t="s">
        <v>528</v>
      </c>
      <c r="W108" s="60" t="s">
        <v>562</v>
      </c>
      <c r="X108" s="60" t="s">
        <v>528</v>
      </c>
      <c r="Y108" s="60" t="s">
        <v>810</v>
      </c>
      <c r="Z108" s="67" t="s">
        <v>528</v>
      </c>
      <c r="AE108" s="282"/>
    </row>
    <row r="109" spans="2:35" ht="18.75" x14ac:dyDescent="0.25">
      <c r="B109" s="81" t="s">
        <v>89</v>
      </c>
      <c r="C109" s="84" t="s">
        <v>532</v>
      </c>
      <c r="D109" s="82" t="s">
        <v>1769</v>
      </c>
      <c r="E109" s="82" t="s">
        <v>1838</v>
      </c>
      <c r="F109" s="82" t="s">
        <v>1839</v>
      </c>
      <c r="G109" s="82" t="s">
        <v>261</v>
      </c>
      <c r="H109" s="82" t="s">
        <v>1933</v>
      </c>
      <c r="I109" s="82"/>
      <c r="J109" s="83"/>
      <c r="K109" s="84" t="s">
        <v>1040</v>
      </c>
      <c r="L109" s="82" t="s">
        <v>1771</v>
      </c>
      <c r="M109" s="82" t="s">
        <v>561</v>
      </c>
      <c r="N109" s="82" t="s">
        <v>1898</v>
      </c>
      <c r="O109" s="82"/>
      <c r="P109" s="82"/>
      <c r="Q109" s="82"/>
      <c r="R109" s="83"/>
      <c r="S109" s="84" t="s">
        <v>1116</v>
      </c>
      <c r="T109" s="82" t="s">
        <v>155</v>
      </c>
      <c r="U109" s="82" t="s">
        <v>298</v>
      </c>
      <c r="V109" s="82" t="s">
        <v>1825</v>
      </c>
      <c r="W109" s="82" t="s">
        <v>261</v>
      </c>
      <c r="X109" s="82"/>
      <c r="Y109" s="82"/>
      <c r="Z109" s="83"/>
    </row>
    <row r="110" spans="2:35" ht="18.75" x14ac:dyDescent="0.25">
      <c r="B110" s="79"/>
      <c r="C110" s="74"/>
      <c r="D110" s="41"/>
      <c r="E110" s="41"/>
      <c r="F110" s="41"/>
      <c r="G110" s="41"/>
      <c r="H110" s="41"/>
      <c r="I110" s="41"/>
      <c r="J110" s="69"/>
      <c r="K110" s="74"/>
      <c r="L110" s="41"/>
      <c r="M110" s="41"/>
      <c r="N110" s="41"/>
      <c r="O110" s="41"/>
      <c r="P110" s="41"/>
      <c r="Q110" s="41"/>
      <c r="R110" s="69"/>
      <c r="S110" s="74"/>
      <c r="T110" s="41"/>
      <c r="U110" s="41"/>
      <c r="V110" s="41"/>
      <c r="W110" s="41"/>
      <c r="X110" s="41"/>
      <c r="Y110" s="41"/>
      <c r="Z110" s="69"/>
    </row>
    <row r="111" spans="2:35" ht="18.75" x14ac:dyDescent="0.25">
      <c r="B111" s="78" t="s">
        <v>110</v>
      </c>
      <c r="C111" s="73" t="s">
        <v>532</v>
      </c>
      <c r="D111" s="42" t="s">
        <v>1770</v>
      </c>
      <c r="E111" s="42" t="s">
        <v>1838</v>
      </c>
      <c r="F111" s="42" t="s">
        <v>1840</v>
      </c>
      <c r="G111" s="42" t="s">
        <v>261</v>
      </c>
      <c r="H111" s="42" t="s">
        <v>1933</v>
      </c>
      <c r="I111" s="42"/>
      <c r="J111" s="68"/>
      <c r="K111" s="73" t="s">
        <v>1040</v>
      </c>
      <c r="L111" s="42" t="s">
        <v>1772</v>
      </c>
      <c r="M111" s="42" t="s">
        <v>561</v>
      </c>
      <c r="N111" s="42" t="s">
        <v>1899</v>
      </c>
      <c r="O111" s="42"/>
      <c r="P111" s="42"/>
      <c r="Q111" s="42"/>
      <c r="R111" s="68"/>
      <c r="S111" s="73" t="s">
        <v>1127</v>
      </c>
      <c r="T111" s="42" t="s">
        <v>155</v>
      </c>
      <c r="U111" s="42" t="s">
        <v>298</v>
      </c>
      <c r="V111" s="42" t="s">
        <v>1825</v>
      </c>
      <c r="W111" s="42" t="s">
        <v>261</v>
      </c>
      <c r="X111" s="42"/>
      <c r="Y111" s="42"/>
      <c r="Z111" s="68"/>
    </row>
    <row r="112" spans="2:35" ht="18.75" x14ac:dyDescent="0.25">
      <c r="B112" s="79"/>
      <c r="C112" s="74"/>
      <c r="D112" s="41"/>
      <c r="E112" s="41"/>
      <c r="F112" s="41"/>
      <c r="G112" s="41"/>
      <c r="H112" s="41"/>
      <c r="I112" s="41"/>
      <c r="J112" s="69"/>
      <c r="K112" s="74"/>
      <c r="L112" s="41"/>
      <c r="M112" s="41"/>
      <c r="N112" s="41"/>
      <c r="O112" s="41"/>
      <c r="P112" s="41"/>
      <c r="Q112" s="41"/>
      <c r="R112" s="69"/>
      <c r="S112" s="74"/>
      <c r="T112" s="41"/>
      <c r="U112" s="41"/>
      <c r="V112" s="41"/>
      <c r="W112" s="41"/>
      <c r="X112" s="41"/>
      <c r="Y112" s="41"/>
      <c r="Z112" s="69"/>
    </row>
    <row r="113" spans="2:26" ht="18.75" x14ac:dyDescent="0.25">
      <c r="B113" s="78" t="s">
        <v>43</v>
      </c>
      <c r="C113" s="73" t="s">
        <v>532</v>
      </c>
      <c r="D113" s="42" t="s">
        <v>1770</v>
      </c>
      <c r="E113" s="42" t="s">
        <v>1838</v>
      </c>
      <c r="F113" s="42" t="s">
        <v>1839</v>
      </c>
      <c r="G113" s="42" t="s">
        <v>261</v>
      </c>
      <c r="H113" s="42" t="s">
        <v>1933</v>
      </c>
      <c r="I113" s="42"/>
      <c r="J113" s="68"/>
      <c r="K113" s="42" t="s">
        <v>1040</v>
      </c>
      <c r="L113" s="42" t="s">
        <v>1772</v>
      </c>
      <c r="M113" s="42" t="s">
        <v>561</v>
      </c>
      <c r="N113" s="42" t="s">
        <v>1899</v>
      </c>
      <c r="O113" s="42"/>
      <c r="P113" s="42"/>
      <c r="Q113" s="42"/>
      <c r="R113" s="68"/>
      <c r="S113" s="73" t="s">
        <v>1826</v>
      </c>
      <c r="T113" s="42" t="s">
        <v>1828</v>
      </c>
      <c r="U113" s="42" t="s">
        <v>772</v>
      </c>
      <c r="V113" s="42" t="s">
        <v>1900</v>
      </c>
      <c r="W113" s="42" t="s">
        <v>261</v>
      </c>
      <c r="X113" s="42"/>
      <c r="Y113" s="42"/>
      <c r="Z113" s="68"/>
    </row>
    <row r="114" spans="2:26" ht="18.75" x14ac:dyDescent="0.25">
      <c r="B114" s="79"/>
      <c r="C114" s="41"/>
      <c r="D114" s="41"/>
      <c r="E114" s="41"/>
      <c r="F114" s="41"/>
      <c r="G114" s="41"/>
      <c r="H114" s="41"/>
      <c r="I114" s="41"/>
      <c r="J114" s="69"/>
      <c r="K114" s="74"/>
      <c r="L114" s="41"/>
      <c r="M114" s="41"/>
      <c r="N114" s="41"/>
      <c r="O114" s="41"/>
      <c r="P114" s="41"/>
      <c r="Q114" s="41"/>
      <c r="R114" s="69"/>
      <c r="S114" s="74"/>
      <c r="T114" s="41"/>
      <c r="U114" s="41"/>
      <c r="V114" s="41"/>
      <c r="W114" s="41"/>
      <c r="X114" s="41"/>
      <c r="Y114" s="41"/>
      <c r="Z114" s="69"/>
    </row>
    <row r="115" spans="2:26" ht="18.75" x14ac:dyDescent="0.25">
      <c r="B115" s="78" t="s">
        <v>96</v>
      </c>
      <c r="C115" s="42" t="s">
        <v>448</v>
      </c>
      <c r="D115" s="42" t="s">
        <v>1831</v>
      </c>
      <c r="E115" s="42" t="s">
        <v>591</v>
      </c>
      <c r="F115" s="42" t="s">
        <v>1837</v>
      </c>
      <c r="G115" s="42" t="s">
        <v>1847</v>
      </c>
      <c r="H115" s="42" t="s">
        <v>1915</v>
      </c>
      <c r="I115" s="42" t="s">
        <v>1395</v>
      </c>
      <c r="J115" s="68" t="s">
        <v>1923</v>
      </c>
      <c r="K115" s="42" t="s">
        <v>1040</v>
      </c>
      <c r="L115" s="42" t="s">
        <v>1772</v>
      </c>
      <c r="M115" s="42" t="s">
        <v>1924</v>
      </c>
      <c r="N115" s="277" t="s">
        <v>1925</v>
      </c>
      <c r="O115" s="42" t="s">
        <v>1371</v>
      </c>
      <c r="P115" s="42"/>
      <c r="Q115" s="42"/>
      <c r="R115" s="68"/>
      <c r="S115" s="73" t="s">
        <v>1827</v>
      </c>
      <c r="T115" s="42" t="s">
        <v>1828</v>
      </c>
      <c r="U115" s="42" t="s">
        <v>772</v>
      </c>
      <c r="V115" s="42" t="s">
        <v>1900</v>
      </c>
      <c r="W115" s="42" t="s">
        <v>261</v>
      </c>
      <c r="X115" s="42"/>
      <c r="Y115" s="42"/>
      <c r="Z115" s="68"/>
    </row>
    <row r="116" spans="2:26" ht="18.75" x14ac:dyDescent="0.25">
      <c r="B116" s="79"/>
      <c r="C116" s="41"/>
      <c r="D116" s="41"/>
      <c r="E116" s="41"/>
      <c r="F116" s="41"/>
      <c r="G116" s="41"/>
      <c r="H116" s="41"/>
      <c r="I116" s="41"/>
      <c r="J116" s="69"/>
      <c r="K116" s="74"/>
      <c r="L116" s="41"/>
      <c r="M116" s="41"/>
      <c r="N116" s="41"/>
      <c r="O116" s="41"/>
      <c r="P116" s="41"/>
      <c r="Q116" s="41"/>
      <c r="R116" s="69"/>
      <c r="S116" s="74"/>
      <c r="T116" s="41"/>
      <c r="U116" s="41"/>
      <c r="V116" s="41"/>
      <c r="W116" s="41"/>
      <c r="X116" s="41"/>
      <c r="Y116" s="41"/>
      <c r="Z116" s="69"/>
    </row>
    <row r="117" spans="2:26" ht="18.75" x14ac:dyDescent="0.25">
      <c r="B117" s="78" t="s">
        <v>59</v>
      </c>
      <c r="C117" s="73" t="s">
        <v>448</v>
      </c>
      <c r="D117" s="42" t="s">
        <v>1831</v>
      </c>
      <c r="E117" s="42" t="s">
        <v>620</v>
      </c>
      <c r="F117" s="42" t="s">
        <v>1836</v>
      </c>
      <c r="G117" s="42" t="s">
        <v>1850</v>
      </c>
      <c r="H117" s="42" t="s">
        <v>1914</v>
      </c>
      <c r="I117" s="42" t="s">
        <v>1395</v>
      </c>
      <c r="J117" s="68" t="s">
        <v>1922</v>
      </c>
      <c r="K117" s="73" t="s">
        <v>1040</v>
      </c>
      <c r="L117" s="42" t="s">
        <v>1772</v>
      </c>
      <c r="M117" s="42" t="s">
        <v>593</v>
      </c>
      <c r="N117" s="42" t="s">
        <v>1926</v>
      </c>
      <c r="O117" s="42" t="s">
        <v>348</v>
      </c>
      <c r="P117" s="42"/>
      <c r="Q117" s="42"/>
      <c r="R117" s="68"/>
      <c r="S117" s="73" t="s">
        <v>1827</v>
      </c>
      <c r="T117" s="42" t="s">
        <v>1828</v>
      </c>
      <c r="U117" s="42" t="s">
        <v>556</v>
      </c>
      <c r="V117" s="42" t="s">
        <v>1901</v>
      </c>
      <c r="W117" s="42" t="s">
        <v>261</v>
      </c>
      <c r="X117" s="42"/>
      <c r="Y117" s="42"/>
      <c r="Z117" s="68"/>
    </row>
    <row r="118" spans="2:26" ht="18.75" x14ac:dyDescent="0.25">
      <c r="B118" s="79"/>
      <c r="C118" s="41"/>
      <c r="D118" s="41"/>
      <c r="E118" s="41"/>
      <c r="F118" s="41"/>
      <c r="G118" s="41"/>
      <c r="H118" s="41"/>
      <c r="I118" s="41"/>
      <c r="J118" s="69"/>
      <c r="K118" s="74"/>
      <c r="L118" s="41"/>
      <c r="M118" s="41"/>
      <c r="N118" s="41"/>
      <c r="O118" s="41"/>
      <c r="P118" s="41"/>
      <c r="Q118" s="41"/>
      <c r="R118" s="69"/>
      <c r="S118" s="74"/>
      <c r="T118" s="41"/>
      <c r="U118" s="41"/>
      <c r="V118" s="41"/>
      <c r="W118" s="41"/>
      <c r="X118" s="41"/>
      <c r="Y118" s="41"/>
      <c r="Z118" s="69"/>
    </row>
    <row r="119" spans="2:26" ht="18.75" x14ac:dyDescent="0.25">
      <c r="B119" s="78" t="s">
        <v>164</v>
      </c>
      <c r="C119" s="42" t="s">
        <v>448</v>
      </c>
      <c r="D119" s="42" t="s">
        <v>1768</v>
      </c>
      <c r="E119" s="42" t="s">
        <v>590</v>
      </c>
      <c r="F119" s="42" t="s">
        <v>1835</v>
      </c>
      <c r="G119" s="42" t="s">
        <v>1373</v>
      </c>
      <c r="H119" s="42" t="s">
        <v>1929</v>
      </c>
      <c r="I119" s="42"/>
      <c r="J119" s="68"/>
      <c r="K119" s="73" t="s">
        <v>1742</v>
      </c>
      <c r="L119" s="277" t="s">
        <v>1747</v>
      </c>
      <c r="M119" s="42" t="s">
        <v>1717</v>
      </c>
      <c r="N119" s="42" t="s">
        <v>1746</v>
      </c>
      <c r="O119" s="42"/>
      <c r="P119" s="42"/>
      <c r="Q119" s="42"/>
      <c r="R119" s="68"/>
      <c r="S119" s="73" t="s">
        <v>1128</v>
      </c>
      <c r="T119" s="42" t="s">
        <v>1829</v>
      </c>
      <c r="U119" s="42" t="s">
        <v>556</v>
      </c>
      <c r="V119" s="42" t="s">
        <v>1901</v>
      </c>
      <c r="W119" s="42" t="s">
        <v>261</v>
      </c>
      <c r="X119" s="42"/>
      <c r="Y119" s="42"/>
      <c r="Z119" s="68"/>
    </row>
    <row r="120" spans="2:26" ht="18.75" x14ac:dyDescent="0.25">
      <c r="B120" s="79"/>
      <c r="C120" s="41"/>
      <c r="D120" s="41"/>
      <c r="E120" s="41"/>
      <c r="F120" s="41"/>
      <c r="G120" s="41"/>
      <c r="H120" s="41"/>
      <c r="I120" s="41"/>
      <c r="J120" s="69"/>
      <c r="K120" s="74"/>
      <c r="L120" s="41"/>
      <c r="M120" s="41"/>
      <c r="N120" s="41"/>
      <c r="O120" s="41"/>
      <c r="P120" s="41"/>
      <c r="Q120" s="41"/>
      <c r="R120" s="69"/>
      <c r="S120" s="74"/>
      <c r="T120" s="41"/>
      <c r="U120" s="41"/>
      <c r="V120" s="41"/>
      <c r="W120" s="41"/>
      <c r="X120" s="41"/>
      <c r="Y120" s="41"/>
      <c r="Z120" s="69"/>
    </row>
    <row r="121" spans="2:26" ht="18.75" x14ac:dyDescent="0.25">
      <c r="B121" s="78" t="s">
        <v>280</v>
      </c>
      <c r="C121" s="42" t="s">
        <v>448</v>
      </c>
      <c r="D121" s="42" t="s">
        <v>1767</v>
      </c>
      <c r="E121" s="42" t="s">
        <v>589</v>
      </c>
      <c r="F121" s="42" t="s">
        <v>1834</v>
      </c>
      <c r="G121" s="42" t="s">
        <v>1373</v>
      </c>
      <c r="H121" s="42" t="s">
        <v>1930</v>
      </c>
      <c r="I121" s="42"/>
      <c r="J121" s="68"/>
      <c r="K121" s="73" t="s">
        <v>1743</v>
      </c>
      <c r="L121" s="277" t="s">
        <v>1747</v>
      </c>
      <c r="M121" s="42" t="s">
        <v>1717</v>
      </c>
      <c r="N121" s="42" t="s">
        <v>1746</v>
      </c>
      <c r="O121" s="42"/>
      <c r="P121" s="42"/>
      <c r="Q121" s="42"/>
      <c r="R121" s="68"/>
      <c r="S121" s="73" t="s">
        <v>1128</v>
      </c>
      <c r="T121" s="42" t="s">
        <v>1829</v>
      </c>
      <c r="U121" s="42" t="s">
        <v>557</v>
      </c>
      <c r="V121" s="42" t="s">
        <v>1902</v>
      </c>
      <c r="W121" s="42" t="s">
        <v>261</v>
      </c>
      <c r="X121" s="42"/>
      <c r="Y121" s="42"/>
      <c r="Z121" s="68"/>
    </row>
    <row r="122" spans="2:26" ht="18.75" x14ac:dyDescent="0.25">
      <c r="B122" s="79"/>
      <c r="C122" s="41"/>
      <c r="D122" s="41"/>
      <c r="E122" s="41"/>
      <c r="F122" s="41"/>
      <c r="G122" s="41"/>
      <c r="H122" s="41"/>
      <c r="I122" s="41"/>
      <c r="J122" s="69"/>
      <c r="K122" s="74"/>
      <c r="L122" s="41"/>
      <c r="M122" s="41"/>
      <c r="N122" s="41"/>
      <c r="O122" s="41"/>
      <c r="P122" s="41"/>
      <c r="Q122" s="41"/>
      <c r="R122" s="69"/>
      <c r="S122" s="74"/>
      <c r="T122" s="41"/>
      <c r="U122" s="41"/>
      <c r="V122" s="41"/>
      <c r="W122" s="41"/>
      <c r="X122" s="41"/>
      <c r="Y122" s="41"/>
      <c r="Z122" s="69"/>
    </row>
    <row r="123" spans="2:26" ht="18.75" x14ac:dyDescent="0.25">
      <c r="B123" s="78" t="s">
        <v>599</v>
      </c>
      <c r="C123" s="42" t="s">
        <v>873</v>
      </c>
      <c r="D123" s="42" t="s">
        <v>1766</v>
      </c>
      <c r="E123" s="42" t="s">
        <v>1865</v>
      </c>
      <c r="F123" s="42" t="s">
        <v>1866</v>
      </c>
      <c r="G123" s="42" t="s">
        <v>1931</v>
      </c>
      <c r="H123" s="42" t="s">
        <v>1932</v>
      </c>
      <c r="I123" s="42"/>
      <c r="J123" s="68"/>
      <c r="K123" s="73" t="s">
        <v>1749</v>
      </c>
      <c r="L123" s="42" t="s">
        <v>1748</v>
      </c>
      <c r="M123" s="42" t="s">
        <v>1438</v>
      </c>
      <c r="N123" s="42" t="s">
        <v>1745</v>
      </c>
      <c r="O123" s="42"/>
      <c r="P123" s="42"/>
      <c r="Q123" s="42"/>
      <c r="R123" s="68"/>
      <c r="S123" s="73" t="s">
        <v>1129</v>
      </c>
      <c r="T123" s="42" t="s">
        <v>1830</v>
      </c>
      <c r="U123" s="42" t="s">
        <v>557</v>
      </c>
      <c r="V123" s="42" t="s">
        <v>1902</v>
      </c>
      <c r="W123" s="42" t="s">
        <v>261</v>
      </c>
      <c r="X123" s="42"/>
      <c r="Y123" s="42"/>
      <c r="Z123" s="68"/>
    </row>
    <row r="124" spans="2:26" ht="18.75" x14ac:dyDescent="0.25">
      <c r="B124" s="79"/>
      <c r="C124" s="41"/>
      <c r="D124" s="41"/>
      <c r="E124" s="41"/>
      <c r="F124" s="41"/>
      <c r="G124" s="41"/>
      <c r="H124" s="41"/>
      <c r="I124" s="41"/>
      <c r="J124" s="69"/>
      <c r="K124" s="74"/>
      <c r="L124" s="41"/>
      <c r="M124" s="41"/>
      <c r="N124" s="41"/>
      <c r="O124" s="41"/>
      <c r="P124" s="41"/>
      <c r="Q124" s="41"/>
      <c r="R124" s="69"/>
      <c r="S124" s="74"/>
      <c r="T124" s="41"/>
      <c r="U124" s="41"/>
      <c r="V124" s="41"/>
      <c r="W124" s="41"/>
      <c r="X124" s="41"/>
      <c r="Y124" s="41"/>
      <c r="Z124" s="69"/>
    </row>
    <row r="125" spans="2:26" ht="19.5" thickBot="1" x14ac:dyDescent="0.3">
      <c r="B125" s="80" t="s">
        <v>600</v>
      </c>
      <c r="C125" s="70" t="s">
        <v>1763</v>
      </c>
      <c r="D125" s="70" t="s">
        <v>1764</v>
      </c>
      <c r="E125" s="70" t="s">
        <v>567</v>
      </c>
      <c r="F125" s="278" t="s">
        <v>1765</v>
      </c>
      <c r="G125" s="70" t="s">
        <v>1917</v>
      </c>
      <c r="H125" s="70" t="s">
        <v>1916</v>
      </c>
      <c r="I125" s="70"/>
      <c r="J125" s="71"/>
      <c r="K125" s="70" t="s">
        <v>1749</v>
      </c>
      <c r="L125" s="70" t="s">
        <v>1748</v>
      </c>
      <c r="M125" s="70" t="s">
        <v>1438</v>
      </c>
      <c r="N125" s="70" t="s">
        <v>1744</v>
      </c>
      <c r="O125" s="70"/>
      <c r="P125" s="70"/>
      <c r="Q125" s="70"/>
      <c r="R125" s="71"/>
      <c r="S125" s="75" t="s">
        <v>1129</v>
      </c>
      <c r="T125" s="70" t="s">
        <v>1830</v>
      </c>
      <c r="U125" s="70" t="s">
        <v>1502</v>
      </c>
      <c r="V125" s="70" t="s">
        <v>1903</v>
      </c>
      <c r="W125" s="70" t="s">
        <v>261</v>
      </c>
      <c r="X125" s="70"/>
      <c r="Y125" s="70"/>
      <c r="Z125" s="71"/>
    </row>
    <row r="126" spans="2:26" ht="27" thickBot="1" x14ac:dyDescent="0.45">
      <c r="B126" s="144"/>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6"/>
    </row>
    <row r="127" spans="2:26" ht="18.75" x14ac:dyDescent="0.3">
      <c r="B127" s="76"/>
      <c r="C127" s="291" t="s">
        <v>601</v>
      </c>
      <c r="D127" s="292"/>
      <c r="E127" s="292"/>
      <c r="F127" s="292"/>
      <c r="G127" s="292"/>
      <c r="H127" s="292"/>
      <c r="I127" s="292"/>
      <c r="J127" s="292"/>
      <c r="K127" s="291" t="s">
        <v>602</v>
      </c>
      <c r="L127" s="292"/>
      <c r="M127" s="292"/>
      <c r="N127" s="292"/>
      <c r="O127" s="292"/>
      <c r="P127" s="292"/>
      <c r="Q127" s="292"/>
      <c r="R127" s="293"/>
      <c r="S127" s="291" t="s">
        <v>603</v>
      </c>
      <c r="T127" s="292"/>
      <c r="U127" s="292"/>
      <c r="V127" s="292"/>
      <c r="W127" s="292"/>
      <c r="X127" s="292"/>
      <c r="Y127" s="292"/>
      <c r="Z127" s="293"/>
    </row>
    <row r="128" spans="2:26" ht="19.5" thickBot="1" x14ac:dyDescent="0.3">
      <c r="B128" s="77"/>
      <c r="C128" s="60" t="s">
        <v>529</v>
      </c>
      <c r="D128" s="60" t="s">
        <v>528</v>
      </c>
      <c r="E128" s="60" t="s">
        <v>530</v>
      </c>
      <c r="F128" s="60" t="s">
        <v>528</v>
      </c>
      <c r="G128" s="60" t="s">
        <v>562</v>
      </c>
      <c r="H128" s="60" t="s">
        <v>528</v>
      </c>
      <c r="I128" s="60" t="s">
        <v>811</v>
      </c>
      <c r="J128" s="60" t="s">
        <v>528</v>
      </c>
      <c r="K128" s="72" t="s">
        <v>529</v>
      </c>
      <c r="L128" s="60" t="s">
        <v>528</v>
      </c>
      <c r="M128" s="60" t="s">
        <v>530</v>
      </c>
      <c r="N128" s="60" t="s">
        <v>528</v>
      </c>
      <c r="O128" s="60" t="s">
        <v>562</v>
      </c>
      <c r="P128" s="60" t="s">
        <v>528</v>
      </c>
      <c r="Q128" s="60" t="s">
        <v>810</v>
      </c>
      <c r="R128" s="67" t="s">
        <v>528</v>
      </c>
      <c r="S128" s="72" t="s">
        <v>529</v>
      </c>
      <c r="T128" s="60" t="s">
        <v>528</v>
      </c>
      <c r="U128" s="60" t="s">
        <v>530</v>
      </c>
      <c r="V128" s="60" t="s">
        <v>528</v>
      </c>
      <c r="W128" s="60" t="s">
        <v>562</v>
      </c>
      <c r="X128" s="60" t="s">
        <v>528</v>
      </c>
      <c r="Y128" s="60" t="s">
        <v>810</v>
      </c>
      <c r="Z128" s="67" t="s">
        <v>528</v>
      </c>
    </row>
    <row r="129" spans="2:26" ht="18.75" x14ac:dyDescent="0.25">
      <c r="B129" s="81" t="s">
        <v>89</v>
      </c>
      <c r="C129" s="84" t="s">
        <v>544</v>
      </c>
      <c r="D129" s="82" t="s">
        <v>1811</v>
      </c>
      <c r="E129" s="82"/>
      <c r="F129" s="82"/>
      <c r="G129" s="82"/>
      <c r="H129" s="82"/>
      <c r="I129" s="82"/>
      <c r="J129" s="82"/>
      <c r="K129" s="84" t="s">
        <v>1712</v>
      </c>
      <c r="L129" s="82" t="s">
        <v>1728</v>
      </c>
      <c r="M129" s="82" t="s">
        <v>1355</v>
      </c>
      <c r="N129" s="82" t="s">
        <v>1731</v>
      </c>
      <c r="O129" s="82" t="s">
        <v>1502</v>
      </c>
      <c r="P129" s="82" t="s">
        <v>1905</v>
      </c>
      <c r="Q129" s="82"/>
      <c r="R129" s="83"/>
      <c r="S129" s="84" t="s">
        <v>1832</v>
      </c>
      <c r="T129" s="82" t="s">
        <v>1833</v>
      </c>
      <c r="U129" s="82" t="s">
        <v>531</v>
      </c>
      <c r="V129" s="82" t="s">
        <v>1877</v>
      </c>
      <c r="W129" s="82"/>
      <c r="X129" s="82"/>
      <c r="Y129" s="82"/>
      <c r="Z129" s="83"/>
    </row>
    <row r="130" spans="2:26" ht="18.75" x14ac:dyDescent="0.25">
      <c r="B130" s="79"/>
      <c r="C130" s="74"/>
      <c r="D130" s="41"/>
      <c r="E130" s="41"/>
      <c r="F130" s="41"/>
      <c r="G130" s="41"/>
      <c r="H130" s="41"/>
      <c r="I130" s="41"/>
      <c r="J130" s="41"/>
      <c r="K130" s="74"/>
      <c r="L130" s="41"/>
      <c r="M130" s="41"/>
      <c r="N130" s="41"/>
      <c r="O130" s="41"/>
      <c r="P130" s="41"/>
      <c r="Q130" s="41"/>
      <c r="R130" s="69"/>
      <c r="S130" s="74"/>
      <c r="T130" s="41"/>
      <c r="U130" s="41"/>
      <c r="V130" s="41"/>
      <c r="W130" s="41"/>
      <c r="X130" s="41"/>
      <c r="Y130" s="41"/>
      <c r="Z130" s="69"/>
    </row>
    <row r="131" spans="2:26" ht="18.75" x14ac:dyDescent="0.25">
      <c r="B131" s="78" t="s">
        <v>110</v>
      </c>
      <c r="C131" s="73" t="s">
        <v>544</v>
      </c>
      <c r="D131" s="42" t="s">
        <v>1812</v>
      </c>
      <c r="E131" s="42"/>
      <c r="F131" s="42"/>
      <c r="G131" s="42"/>
      <c r="H131" s="42"/>
      <c r="I131" s="42"/>
      <c r="J131" s="42"/>
      <c r="K131" s="73" t="s">
        <v>1712</v>
      </c>
      <c r="L131" s="42" t="s">
        <v>1734</v>
      </c>
      <c r="M131" s="42" t="s">
        <v>1354</v>
      </c>
      <c r="N131" s="42" t="s">
        <v>1735</v>
      </c>
      <c r="O131" s="42" t="s">
        <v>1904</v>
      </c>
      <c r="P131" s="42" t="s">
        <v>1906</v>
      </c>
      <c r="Q131" s="42"/>
      <c r="R131" s="68"/>
      <c r="S131" s="73" t="s">
        <v>1832</v>
      </c>
      <c r="T131" s="42" t="s">
        <v>1833</v>
      </c>
      <c r="U131" s="42" t="s">
        <v>531</v>
      </c>
      <c r="V131" s="42" t="s">
        <v>1878</v>
      </c>
      <c r="W131" s="42"/>
      <c r="X131" s="42"/>
      <c r="Y131" s="42"/>
      <c r="Z131" s="68"/>
    </row>
    <row r="132" spans="2:26" ht="18.75" x14ac:dyDescent="0.25">
      <c r="B132" s="79"/>
      <c r="C132" s="74"/>
      <c r="D132" s="41"/>
      <c r="E132" s="41"/>
      <c r="F132" s="41"/>
      <c r="G132" s="41"/>
      <c r="H132" s="41"/>
      <c r="I132" s="41"/>
      <c r="J132" s="41"/>
      <c r="K132" s="74"/>
      <c r="L132" s="41"/>
      <c r="M132" s="41"/>
      <c r="N132" s="41"/>
      <c r="O132" s="41"/>
      <c r="P132" s="41"/>
      <c r="Q132" s="41"/>
      <c r="R132" s="69"/>
      <c r="S132" s="74"/>
      <c r="T132" s="41"/>
      <c r="U132" s="41"/>
      <c r="V132" s="41"/>
      <c r="W132" s="41"/>
      <c r="X132" s="41"/>
      <c r="Y132" s="41"/>
      <c r="Z132" s="69"/>
    </row>
    <row r="133" spans="2:26" ht="18.75" x14ac:dyDescent="0.25">
      <c r="B133" s="78" t="s">
        <v>43</v>
      </c>
      <c r="C133" s="73" t="s">
        <v>544</v>
      </c>
      <c r="D133" s="42" t="s">
        <v>1812</v>
      </c>
      <c r="E133" s="42"/>
      <c r="F133" s="42"/>
      <c r="G133" s="42"/>
      <c r="H133" s="42"/>
      <c r="I133" s="42"/>
      <c r="J133" s="42"/>
      <c r="K133" s="73" t="s">
        <v>1712</v>
      </c>
      <c r="L133" s="42" t="s">
        <v>1734</v>
      </c>
      <c r="M133" s="42" t="s">
        <v>1354</v>
      </c>
      <c r="N133" s="42" t="s">
        <v>1735</v>
      </c>
      <c r="O133" s="42" t="s">
        <v>1927</v>
      </c>
      <c r="P133" s="42" t="s">
        <v>1907</v>
      </c>
      <c r="Q133" s="42"/>
      <c r="R133" s="68"/>
      <c r="S133" s="73" t="s">
        <v>1832</v>
      </c>
      <c r="T133" s="42" t="s">
        <v>1833</v>
      </c>
      <c r="U133" s="42" t="s">
        <v>1919</v>
      </c>
      <c r="V133" s="42" t="s">
        <v>1921</v>
      </c>
      <c r="W133" s="42" t="s">
        <v>531</v>
      </c>
      <c r="X133" s="42" t="s">
        <v>1878</v>
      </c>
      <c r="Y133" s="42"/>
      <c r="Z133" s="68"/>
    </row>
    <row r="134" spans="2:26" ht="18.75" x14ac:dyDescent="0.25">
      <c r="B134" s="79"/>
      <c r="C134" s="74"/>
      <c r="D134" s="41"/>
      <c r="E134" s="41"/>
      <c r="F134" s="41"/>
      <c r="G134" s="41"/>
      <c r="H134" s="41"/>
      <c r="I134" s="41"/>
      <c r="J134" s="41"/>
      <c r="K134" s="74"/>
      <c r="L134" s="41"/>
      <c r="M134" s="41"/>
      <c r="N134" s="41"/>
      <c r="O134" s="41"/>
      <c r="P134" s="41"/>
      <c r="Q134" s="41"/>
      <c r="R134" s="69"/>
      <c r="S134" s="74"/>
      <c r="T134" s="41"/>
      <c r="U134" s="41"/>
      <c r="V134" s="41"/>
      <c r="W134" s="41"/>
      <c r="X134" s="41"/>
      <c r="Y134" s="41"/>
      <c r="Z134" s="69"/>
    </row>
    <row r="135" spans="2:26" ht="18.75" x14ac:dyDescent="0.25">
      <c r="B135" s="78" t="s">
        <v>96</v>
      </c>
      <c r="C135" s="73" t="s">
        <v>544</v>
      </c>
      <c r="D135" s="42" t="s">
        <v>1812</v>
      </c>
      <c r="E135" s="42"/>
      <c r="F135" s="42"/>
      <c r="G135" s="42"/>
      <c r="H135" s="42"/>
      <c r="I135" s="42"/>
      <c r="J135" s="42"/>
      <c r="K135" s="73" t="s">
        <v>1712</v>
      </c>
      <c r="L135" s="42" t="s">
        <v>1736</v>
      </c>
      <c r="M135" s="42" t="s">
        <v>1358</v>
      </c>
      <c r="N135" s="42" t="s">
        <v>1737</v>
      </c>
      <c r="O135" s="42" t="s">
        <v>564</v>
      </c>
      <c r="P135" s="42" t="s">
        <v>1907</v>
      </c>
      <c r="Q135" s="42"/>
      <c r="R135" s="68"/>
      <c r="S135" s="73" t="s">
        <v>1832</v>
      </c>
      <c r="T135" s="42" t="s">
        <v>1833</v>
      </c>
      <c r="U135" s="42" t="s">
        <v>1918</v>
      </c>
      <c r="V135" s="42" t="s">
        <v>1920</v>
      </c>
      <c r="W135" s="42" t="s">
        <v>531</v>
      </c>
      <c r="X135" s="42" t="s">
        <v>1878</v>
      </c>
      <c r="Y135" s="42"/>
      <c r="Z135" s="68"/>
    </row>
    <row r="136" spans="2:26" ht="18.75" x14ac:dyDescent="0.25">
      <c r="B136" s="79"/>
      <c r="C136" s="74"/>
      <c r="D136" s="41"/>
      <c r="E136" s="41"/>
      <c r="F136" s="41"/>
      <c r="G136" s="41"/>
      <c r="H136" s="41"/>
      <c r="I136" s="41"/>
      <c r="J136" s="41"/>
      <c r="K136" s="74"/>
      <c r="L136" s="41"/>
      <c r="M136" s="41"/>
      <c r="N136" s="41"/>
      <c r="O136" s="41"/>
      <c r="P136" s="41"/>
      <c r="Q136" s="41"/>
      <c r="R136" s="69"/>
      <c r="S136" s="74"/>
      <c r="T136" s="41"/>
      <c r="U136" s="41"/>
      <c r="V136" s="41"/>
      <c r="W136" s="41"/>
      <c r="X136" s="41"/>
      <c r="Y136" s="41"/>
      <c r="Z136" s="69"/>
    </row>
    <row r="137" spans="2:26" ht="18.75" x14ac:dyDescent="0.25">
      <c r="B137" s="78" t="s">
        <v>59</v>
      </c>
      <c r="C137" s="73" t="s">
        <v>1819</v>
      </c>
      <c r="D137" s="42" t="s">
        <v>1764</v>
      </c>
      <c r="E137" s="42" t="s">
        <v>1758</v>
      </c>
      <c r="F137" s="42" t="s">
        <v>1759</v>
      </c>
      <c r="G137" s="42" t="s">
        <v>1714</v>
      </c>
      <c r="H137" s="42" t="s">
        <v>1733</v>
      </c>
      <c r="I137" s="42" t="s">
        <v>197</v>
      </c>
      <c r="J137" s="42" t="s">
        <v>1823</v>
      </c>
      <c r="K137" s="73" t="s">
        <v>1712</v>
      </c>
      <c r="L137" s="42" t="s">
        <v>1736</v>
      </c>
      <c r="M137" s="42" t="s">
        <v>1358</v>
      </c>
      <c r="N137" s="42" t="s">
        <v>1737</v>
      </c>
      <c r="O137" s="42" t="s">
        <v>1949</v>
      </c>
      <c r="P137" s="42" t="s">
        <v>1907</v>
      </c>
      <c r="Q137" s="42"/>
      <c r="R137" s="68"/>
      <c r="S137" s="73" t="s">
        <v>540</v>
      </c>
      <c r="T137" s="42" t="s">
        <v>1868</v>
      </c>
      <c r="U137" s="42" t="s">
        <v>756</v>
      </c>
      <c r="V137" s="42" t="s">
        <v>1874</v>
      </c>
      <c r="W137" s="42" t="s">
        <v>581</v>
      </c>
      <c r="X137" s="42" t="s">
        <v>1913</v>
      </c>
      <c r="Y137" s="42"/>
      <c r="Z137" s="68"/>
    </row>
    <row r="138" spans="2:26" ht="18.75" x14ac:dyDescent="0.25">
      <c r="B138" s="79"/>
      <c r="C138" s="74"/>
      <c r="D138" s="41"/>
      <c r="E138" s="41"/>
      <c r="F138" s="41"/>
      <c r="G138" s="41"/>
      <c r="H138" s="41"/>
      <c r="I138" s="41"/>
      <c r="J138" s="41"/>
      <c r="K138" s="74"/>
      <c r="L138" s="41"/>
      <c r="M138" s="41"/>
      <c r="N138" s="41"/>
      <c r="O138" s="41"/>
      <c r="P138" s="41"/>
      <c r="Q138" s="41"/>
      <c r="R138" s="69"/>
      <c r="S138" s="74"/>
      <c r="T138" s="41"/>
      <c r="U138" s="41"/>
      <c r="V138" s="41"/>
      <c r="W138" s="41"/>
      <c r="X138" s="41"/>
      <c r="Y138" s="41"/>
      <c r="Z138" s="69"/>
    </row>
    <row r="139" spans="2:26" ht="18.75" x14ac:dyDescent="0.25">
      <c r="B139" s="78" t="s">
        <v>164</v>
      </c>
      <c r="C139" s="73" t="s">
        <v>549</v>
      </c>
      <c r="D139" s="42" t="s">
        <v>1757</v>
      </c>
      <c r="E139" s="42" t="s">
        <v>1714</v>
      </c>
      <c r="F139" s="42" t="s">
        <v>1733</v>
      </c>
      <c r="G139" s="42"/>
      <c r="H139" s="42"/>
      <c r="I139" s="42" t="s">
        <v>1821</v>
      </c>
      <c r="J139" s="42" t="s">
        <v>1823</v>
      </c>
      <c r="K139" s="73" t="s">
        <v>1712</v>
      </c>
      <c r="L139" s="42" t="s">
        <v>1738</v>
      </c>
      <c r="M139" s="42" t="s">
        <v>880</v>
      </c>
      <c r="N139" s="42" t="s">
        <v>1739</v>
      </c>
      <c r="O139" s="42" t="s">
        <v>1928</v>
      </c>
      <c r="P139" s="42" t="s">
        <v>1909</v>
      </c>
      <c r="Q139" s="42"/>
      <c r="R139" s="68"/>
      <c r="S139" s="73" t="s">
        <v>540</v>
      </c>
      <c r="T139" s="42" t="s">
        <v>1869</v>
      </c>
      <c r="U139" s="42" t="s">
        <v>756</v>
      </c>
      <c r="V139" s="42" t="s">
        <v>1875</v>
      </c>
      <c r="W139" s="42" t="s">
        <v>1912</v>
      </c>
      <c r="X139" s="42" t="s">
        <v>1913</v>
      </c>
      <c r="Y139" s="42"/>
      <c r="Z139" s="68"/>
    </row>
    <row r="140" spans="2:26" ht="18.75" x14ac:dyDescent="0.25">
      <c r="B140" s="79"/>
      <c r="C140" s="74"/>
      <c r="D140" s="41"/>
      <c r="E140" s="41"/>
      <c r="F140" s="41"/>
      <c r="G140" s="41"/>
      <c r="H140" s="41"/>
      <c r="I140" s="41"/>
      <c r="J140" s="41"/>
      <c r="K140" s="74"/>
      <c r="L140" s="41"/>
      <c r="M140" s="41"/>
      <c r="N140" s="41"/>
      <c r="O140" s="41"/>
      <c r="P140" s="41"/>
      <c r="Q140" s="41"/>
      <c r="R140" s="69"/>
      <c r="S140" s="74"/>
      <c r="T140" s="41"/>
      <c r="U140" s="41"/>
      <c r="V140" s="41"/>
      <c r="W140" s="41"/>
      <c r="X140" s="41"/>
      <c r="Y140" s="41"/>
      <c r="Z140" s="69"/>
    </row>
    <row r="141" spans="2:26" ht="18.75" x14ac:dyDescent="0.25">
      <c r="B141" s="78" t="s">
        <v>280</v>
      </c>
      <c r="C141" s="73" t="s">
        <v>1819</v>
      </c>
      <c r="D141" s="42" t="s">
        <v>1764</v>
      </c>
      <c r="E141" s="42" t="s">
        <v>1761</v>
      </c>
      <c r="F141" s="42" t="s">
        <v>1762</v>
      </c>
      <c r="G141" s="42" t="s">
        <v>1715</v>
      </c>
      <c r="H141" s="42" t="s">
        <v>1732</v>
      </c>
      <c r="I141" s="42" t="s">
        <v>617</v>
      </c>
      <c r="J141" s="42" t="s">
        <v>1823</v>
      </c>
      <c r="K141" s="73" t="s">
        <v>1712</v>
      </c>
      <c r="L141" s="42" t="s">
        <v>1738</v>
      </c>
      <c r="M141" s="42" t="s">
        <v>880</v>
      </c>
      <c r="N141" s="42" t="s">
        <v>1739</v>
      </c>
      <c r="O141" s="42" t="s">
        <v>1908</v>
      </c>
      <c r="P141" s="42" t="s">
        <v>1909</v>
      </c>
      <c r="Q141" s="42"/>
      <c r="R141" s="68"/>
      <c r="S141" s="73" t="s">
        <v>540</v>
      </c>
      <c r="T141" s="277" t="s">
        <v>1870</v>
      </c>
      <c r="U141" s="42" t="s">
        <v>1871</v>
      </c>
      <c r="V141" s="42" t="s">
        <v>1872</v>
      </c>
      <c r="W141" s="42" t="s">
        <v>568</v>
      </c>
      <c r="X141" s="42" t="s">
        <v>1864</v>
      </c>
      <c r="Y141" s="42"/>
      <c r="Z141" s="68"/>
    </row>
    <row r="142" spans="2:26" ht="18.75" x14ac:dyDescent="0.25">
      <c r="B142" s="79"/>
      <c r="C142" s="74"/>
      <c r="D142" s="41"/>
      <c r="E142" s="41"/>
      <c r="F142" s="41"/>
      <c r="G142" s="41"/>
      <c r="H142" s="41"/>
      <c r="I142" s="41"/>
      <c r="J142" s="41"/>
      <c r="K142" s="74"/>
      <c r="L142" s="41"/>
      <c r="M142" s="41"/>
      <c r="N142" s="41"/>
      <c r="O142" s="41"/>
      <c r="P142" s="41"/>
      <c r="Q142" s="41"/>
      <c r="R142" s="69"/>
      <c r="S142" s="74"/>
      <c r="T142" s="41"/>
      <c r="U142" s="41"/>
      <c r="V142" s="41"/>
      <c r="W142" s="41"/>
      <c r="X142" s="41"/>
      <c r="Y142" s="41"/>
      <c r="Z142" s="69"/>
    </row>
    <row r="143" spans="2:26" ht="18.75" x14ac:dyDescent="0.25">
      <c r="B143" s="78" t="s">
        <v>599</v>
      </c>
      <c r="C143" s="73" t="s">
        <v>560</v>
      </c>
      <c r="D143" s="42" t="s">
        <v>1760</v>
      </c>
      <c r="E143" s="42" t="s">
        <v>1715</v>
      </c>
      <c r="F143" s="42" t="s">
        <v>1732</v>
      </c>
      <c r="G143" s="42" t="s">
        <v>1820</v>
      </c>
      <c r="H143" s="42" t="s">
        <v>1822</v>
      </c>
      <c r="I143" s="42" t="s">
        <v>1824</v>
      </c>
      <c r="J143" s="42"/>
      <c r="K143" s="73" t="s">
        <v>1712</v>
      </c>
      <c r="L143" s="42" t="s">
        <v>1740</v>
      </c>
      <c r="M143" s="42" t="s">
        <v>1716</v>
      </c>
      <c r="N143" s="42" t="s">
        <v>1741</v>
      </c>
      <c r="O143" s="42" t="s">
        <v>401</v>
      </c>
      <c r="P143" s="42" t="s">
        <v>1910</v>
      </c>
      <c r="Q143" s="42"/>
      <c r="R143" s="68"/>
      <c r="S143" s="73" t="s">
        <v>1876</v>
      </c>
      <c r="T143" s="277" t="s">
        <v>1867</v>
      </c>
      <c r="U143" s="42" t="s">
        <v>1862</v>
      </c>
      <c r="V143" s="42" t="s">
        <v>1863</v>
      </c>
      <c r="W143" s="42" t="s">
        <v>568</v>
      </c>
      <c r="X143" s="42" t="s">
        <v>1864</v>
      </c>
      <c r="Y143" s="42"/>
      <c r="Z143" s="68"/>
    </row>
    <row r="144" spans="2:26" ht="18.75" x14ac:dyDescent="0.25">
      <c r="B144" s="79"/>
      <c r="C144" s="74"/>
      <c r="D144" s="41"/>
      <c r="E144" s="41"/>
      <c r="F144" s="41"/>
      <c r="G144" s="41"/>
      <c r="H144" s="41"/>
      <c r="I144" s="41"/>
      <c r="J144" s="41"/>
      <c r="K144" s="74"/>
      <c r="L144" s="41"/>
      <c r="M144" s="41"/>
      <c r="N144" s="41"/>
      <c r="O144" s="41"/>
      <c r="P144" s="41"/>
      <c r="Q144" s="41"/>
      <c r="R144" s="69"/>
      <c r="S144" s="74"/>
      <c r="T144" s="41"/>
      <c r="U144" s="41"/>
      <c r="V144" s="41"/>
      <c r="W144" s="41"/>
      <c r="X144" s="41"/>
      <c r="Y144" s="41"/>
      <c r="Z144" s="69"/>
    </row>
    <row r="145" spans="2:26" ht="19.5" thickBot="1" x14ac:dyDescent="0.3">
      <c r="B145" s="80" t="s">
        <v>600</v>
      </c>
      <c r="C145" s="75" t="s">
        <v>566</v>
      </c>
      <c r="D145" s="278" t="s">
        <v>1813</v>
      </c>
      <c r="E145" s="70" t="s">
        <v>1355</v>
      </c>
      <c r="F145" s="70" t="s">
        <v>1731</v>
      </c>
      <c r="G145" s="70" t="s">
        <v>1820</v>
      </c>
      <c r="H145" s="70" t="s">
        <v>1822</v>
      </c>
      <c r="I145" s="70" t="s">
        <v>1824</v>
      </c>
      <c r="J145" s="70"/>
      <c r="K145" s="75" t="s">
        <v>1712</v>
      </c>
      <c r="L145" s="42" t="s">
        <v>1740</v>
      </c>
      <c r="M145" s="70" t="s">
        <v>1716</v>
      </c>
      <c r="N145" s="70" t="s">
        <v>1741</v>
      </c>
      <c r="O145" s="70" t="s">
        <v>401</v>
      </c>
      <c r="P145" s="70" t="s">
        <v>1911</v>
      </c>
      <c r="Q145" s="70"/>
      <c r="R145" s="71"/>
      <c r="S145" s="75" t="s">
        <v>813</v>
      </c>
      <c r="T145" s="42" t="s">
        <v>1867</v>
      </c>
      <c r="U145" s="70" t="s">
        <v>1860</v>
      </c>
      <c r="V145" s="42" t="s">
        <v>1861</v>
      </c>
      <c r="W145" s="70" t="s">
        <v>592</v>
      </c>
      <c r="X145" s="42" t="s">
        <v>1859</v>
      </c>
      <c r="Y145" s="70"/>
      <c r="Z145" s="71"/>
    </row>
    <row r="146" spans="2:26" ht="27" thickBot="1" x14ac:dyDescent="0.45">
      <c r="B146" s="144"/>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6"/>
    </row>
    <row r="147" spans="2:26" ht="18.75" x14ac:dyDescent="0.3">
      <c r="B147" s="76"/>
      <c r="C147" s="291" t="s">
        <v>604</v>
      </c>
      <c r="D147" s="292"/>
      <c r="E147" s="292"/>
      <c r="F147" s="292"/>
      <c r="G147" s="292"/>
      <c r="H147" s="292"/>
      <c r="I147" s="292"/>
      <c r="J147" s="293"/>
      <c r="K147" s="291" t="s">
        <v>605</v>
      </c>
      <c r="L147" s="292"/>
      <c r="M147" s="292"/>
      <c r="N147" s="292"/>
      <c r="O147" s="292"/>
      <c r="P147" s="292"/>
      <c r="Q147" s="292"/>
      <c r="R147" s="293"/>
      <c r="S147" s="291" t="s">
        <v>606</v>
      </c>
      <c r="T147" s="292"/>
      <c r="U147" s="292"/>
      <c r="V147" s="292"/>
      <c r="W147" s="292"/>
      <c r="X147" s="292"/>
      <c r="Y147" s="292"/>
      <c r="Z147" s="293"/>
    </row>
    <row r="148" spans="2:26" ht="19.5" thickBot="1" x14ac:dyDescent="0.3">
      <c r="B148" s="77"/>
      <c r="C148" s="60" t="s">
        <v>529</v>
      </c>
      <c r="D148" s="60" t="s">
        <v>528</v>
      </c>
      <c r="E148" s="60" t="s">
        <v>530</v>
      </c>
      <c r="F148" s="60" t="s">
        <v>528</v>
      </c>
      <c r="G148" s="60" t="s">
        <v>562</v>
      </c>
      <c r="H148" s="60" t="s">
        <v>528</v>
      </c>
      <c r="I148" s="60" t="s">
        <v>811</v>
      </c>
      <c r="J148" s="67" t="s">
        <v>528</v>
      </c>
      <c r="K148" s="72" t="s">
        <v>529</v>
      </c>
      <c r="L148" s="60" t="s">
        <v>528</v>
      </c>
      <c r="M148" s="60" t="s">
        <v>530</v>
      </c>
      <c r="N148" s="60" t="s">
        <v>528</v>
      </c>
      <c r="O148" s="60" t="s">
        <v>562</v>
      </c>
      <c r="P148" s="60" t="s">
        <v>528</v>
      </c>
      <c r="Q148" s="60" t="s">
        <v>810</v>
      </c>
      <c r="R148" s="67" t="s">
        <v>528</v>
      </c>
      <c r="S148" s="72" t="s">
        <v>529</v>
      </c>
      <c r="T148" s="60" t="s">
        <v>528</v>
      </c>
      <c r="U148" s="60" t="s">
        <v>530</v>
      </c>
      <c r="V148" s="60" t="s">
        <v>528</v>
      </c>
      <c r="W148" s="60" t="s">
        <v>562</v>
      </c>
      <c r="X148" s="60" t="s">
        <v>528</v>
      </c>
      <c r="Y148" s="60" t="s">
        <v>810</v>
      </c>
      <c r="Z148" s="67" t="s">
        <v>528</v>
      </c>
    </row>
    <row r="149" spans="2:26" ht="18.75" x14ac:dyDescent="0.25">
      <c r="B149" s="81" t="s">
        <v>89</v>
      </c>
      <c r="C149" s="84" t="s">
        <v>582</v>
      </c>
      <c r="D149" s="82" t="s">
        <v>1794</v>
      </c>
      <c r="E149" s="82" t="s">
        <v>1705</v>
      </c>
      <c r="F149" s="82" t="s">
        <v>1798</v>
      </c>
      <c r="G149" s="82"/>
      <c r="H149" s="82"/>
      <c r="I149" s="82"/>
      <c r="J149" s="82"/>
      <c r="K149" s="84" t="s">
        <v>583</v>
      </c>
      <c r="L149" s="82" t="s">
        <v>1794</v>
      </c>
      <c r="M149" s="82" t="s">
        <v>1705</v>
      </c>
      <c r="N149" s="82" t="s">
        <v>1798</v>
      </c>
      <c r="O149" s="82"/>
      <c r="P149" s="82"/>
      <c r="Q149" s="82"/>
      <c r="R149" s="83"/>
      <c r="S149" s="84" t="s">
        <v>1168</v>
      </c>
      <c r="T149" s="82" t="s">
        <v>1787</v>
      </c>
      <c r="U149" s="82" t="s">
        <v>552</v>
      </c>
      <c r="V149" s="82" t="s">
        <v>1809</v>
      </c>
      <c r="W149" s="82"/>
      <c r="X149" s="82"/>
      <c r="Y149" s="82"/>
      <c r="Z149" s="83"/>
    </row>
    <row r="150" spans="2:26" ht="18.75" x14ac:dyDescent="0.25">
      <c r="B150" s="79"/>
      <c r="C150" s="74"/>
      <c r="D150" s="41"/>
      <c r="E150" s="41"/>
      <c r="F150" s="41"/>
      <c r="G150" s="41"/>
      <c r="H150" s="41"/>
      <c r="I150" s="41"/>
      <c r="J150" s="41"/>
      <c r="K150" s="74"/>
      <c r="L150" s="41"/>
      <c r="M150" s="41"/>
      <c r="N150" s="41"/>
      <c r="O150" s="41"/>
      <c r="P150" s="41"/>
      <c r="Q150" s="41"/>
      <c r="R150" s="69"/>
      <c r="S150" s="74"/>
      <c r="T150" s="41"/>
      <c r="U150" s="41"/>
      <c r="V150" s="41"/>
      <c r="W150" s="41"/>
      <c r="X150" s="41"/>
      <c r="Y150" s="41"/>
      <c r="Z150" s="69"/>
    </row>
    <row r="151" spans="2:26" ht="18.75" x14ac:dyDescent="0.25">
      <c r="B151" s="78" t="s">
        <v>110</v>
      </c>
      <c r="C151" s="73" t="s">
        <v>582</v>
      </c>
      <c r="D151" s="42" t="s">
        <v>1794</v>
      </c>
      <c r="E151" s="42" t="s">
        <v>1705</v>
      </c>
      <c r="F151" s="42" t="s">
        <v>1799</v>
      </c>
      <c r="G151" s="42"/>
      <c r="H151" s="42"/>
      <c r="I151" s="42"/>
      <c r="J151" s="42"/>
      <c r="K151" s="73" t="s">
        <v>583</v>
      </c>
      <c r="L151" s="42" t="s">
        <v>1794</v>
      </c>
      <c r="M151" s="42" t="s">
        <v>1705</v>
      </c>
      <c r="N151" s="42" t="s">
        <v>1799</v>
      </c>
      <c r="O151" s="42"/>
      <c r="P151" s="42"/>
      <c r="Q151" s="42"/>
      <c r="R151" s="68"/>
      <c r="S151" s="73" t="s">
        <v>1168</v>
      </c>
      <c r="T151" s="42" t="s">
        <v>1787</v>
      </c>
      <c r="U151" s="42" t="s">
        <v>1273</v>
      </c>
      <c r="V151" s="42" t="s">
        <v>1810</v>
      </c>
      <c r="W151" s="42"/>
      <c r="X151" s="42"/>
      <c r="Y151" s="42"/>
      <c r="Z151" s="68"/>
    </row>
    <row r="152" spans="2:26" ht="18.75" x14ac:dyDescent="0.25">
      <c r="B152" s="79"/>
      <c r="C152" s="74"/>
      <c r="D152" s="41"/>
      <c r="E152" s="41"/>
      <c r="F152" s="41"/>
      <c r="G152" s="41"/>
      <c r="H152" s="41"/>
      <c r="I152" s="41"/>
      <c r="J152" s="41"/>
      <c r="K152" s="74"/>
      <c r="L152" s="41"/>
      <c r="M152" s="41"/>
      <c r="N152" s="41"/>
      <c r="O152" s="41"/>
      <c r="P152" s="41"/>
      <c r="Q152" s="41"/>
      <c r="R152" s="69"/>
      <c r="S152" s="74"/>
      <c r="T152" s="41"/>
      <c r="U152" s="41"/>
      <c r="V152" s="41"/>
      <c r="W152" s="41"/>
      <c r="X152" s="41"/>
      <c r="Y152" s="41"/>
      <c r="Z152" s="69"/>
    </row>
    <row r="153" spans="2:26" ht="18.75" x14ac:dyDescent="0.25">
      <c r="B153" s="78" t="s">
        <v>43</v>
      </c>
      <c r="C153" s="73" t="s">
        <v>538</v>
      </c>
      <c r="D153" s="42" t="s">
        <v>1795</v>
      </c>
      <c r="E153" s="42" t="s">
        <v>1705</v>
      </c>
      <c r="F153" s="42" t="s">
        <v>1799</v>
      </c>
      <c r="G153" s="42"/>
      <c r="H153" s="42"/>
      <c r="I153" s="42"/>
      <c r="J153" s="42"/>
      <c r="K153" s="73" t="s">
        <v>539</v>
      </c>
      <c r="L153" s="42" t="s">
        <v>1795</v>
      </c>
      <c r="M153" s="42" t="s">
        <v>1705</v>
      </c>
      <c r="N153" s="42" t="s">
        <v>1799</v>
      </c>
      <c r="O153" s="42"/>
      <c r="P153" s="42"/>
      <c r="Q153" s="42"/>
      <c r="R153" s="68"/>
      <c r="S153" s="73" t="s">
        <v>879</v>
      </c>
      <c r="T153" s="42" t="s">
        <v>1787</v>
      </c>
      <c r="U153" s="42" t="s">
        <v>552</v>
      </c>
      <c r="V153" s="42" t="s">
        <v>1810</v>
      </c>
      <c r="W153" s="42"/>
      <c r="X153" s="42"/>
      <c r="Y153" s="42"/>
      <c r="Z153" s="68"/>
    </row>
    <row r="154" spans="2:26" ht="18.75" x14ac:dyDescent="0.25">
      <c r="B154" s="79"/>
      <c r="C154" s="74"/>
      <c r="D154" s="41"/>
      <c r="E154" s="41"/>
      <c r="F154" s="41"/>
      <c r="G154" s="41"/>
      <c r="H154" s="41"/>
      <c r="I154" s="41"/>
      <c r="J154" s="41"/>
      <c r="K154" s="74"/>
      <c r="L154" s="41"/>
      <c r="M154" s="41"/>
      <c r="N154" s="41"/>
      <c r="O154" s="41"/>
      <c r="P154" s="41"/>
      <c r="Q154" s="41"/>
      <c r="R154" s="69"/>
      <c r="S154" s="74"/>
      <c r="T154" s="41"/>
      <c r="U154" s="41"/>
      <c r="V154" s="41"/>
      <c r="W154" s="41"/>
      <c r="X154" s="41"/>
      <c r="Y154" s="41"/>
      <c r="Z154" s="69"/>
    </row>
    <row r="155" spans="2:26" ht="18.75" x14ac:dyDescent="0.25">
      <c r="B155" s="78" t="s">
        <v>96</v>
      </c>
      <c r="C155" s="73" t="s">
        <v>538</v>
      </c>
      <c r="D155" s="42" t="s">
        <v>1795</v>
      </c>
      <c r="E155" s="42" t="s">
        <v>1705</v>
      </c>
      <c r="F155" s="42" t="s">
        <v>1799</v>
      </c>
      <c r="G155" s="42"/>
      <c r="H155" s="42"/>
      <c r="I155" s="42"/>
      <c r="J155" s="42"/>
      <c r="K155" s="73" t="s">
        <v>539</v>
      </c>
      <c r="L155" s="42" t="s">
        <v>1795</v>
      </c>
      <c r="M155" s="42" t="s">
        <v>1705</v>
      </c>
      <c r="N155" s="42" t="s">
        <v>1799</v>
      </c>
      <c r="O155" s="42"/>
      <c r="P155" s="42"/>
      <c r="Q155" s="42"/>
      <c r="R155" s="68"/>
      <c r="S155" s="73" t="s">
        <v>813</v>
      </c>
      <c r="T155" s="42" t="s">
        <v>1807</v>
      </c>
      <c r="U155" s="42" t="s">
        <v>1273</v>
      </c>
      <c r="V155" s="42" t="s">
        <v>1810</v>
      </c>
      <c r="W155" s="42"/>
      <c r="X155" s="42"/>
      <c r="Y155" s="42"/>
      <c r="Z155" s="68"/>
    </row>
    <row r="156" spans="2:26" ht="18.75" x14ac:dyDescent="0.25">
      <c r="B156" s="79"/>
      <c r="C156" s="74"/>
      <c r="D156" s="41"/>
      <c r="E156" s="41"/>
      <c r="F156" s="41"/>
      <c r="G156" s="41"/>
      <c r="H156" s="41"/>
      <c r="I156" s="41"/>
      <c r="J156" s="41"/>
      <c r="K156" s="74"/>
      <c r="L156" s="41"/>
      <c r="M156" s="41"/>
      <c r="N156" s="41"/>
      <c r="O156" s="41"/>
      <c r="P156" s="41"/>
      <c r="Q156" s="41"/>
      <c r="R156" s="69"/>
      <c r="S156" s="74"/>
      <c r="T156" s="41"/>
      <c r="U156" s="41"/>
      <c r="V156" s="41"/>
      <c r="W156" s="41"/>
      <c r="X156" s="41"/>
      <c r="Y156" s="41"/>
      <c r="Z156" s="69"/>
    </row>
    <row r="157" spans="2:26" ht="18.75" x14ac:dyDescent="0.25">
      <c r="B157" s="78" t="s">
        <v>59</v>
      </c>
      <c r="C157" s="73" t="s">
        <v>538</v>
      </c>
      <c r="D157" s="42" t="s">
        <v>1795</v>
      </c>
      <c r="E157" s="42" t="s">
        <v>1705</v>
      </c>
      <c r="F157" s="42" t="s">
        <v>1799</v>
      </c>
      <c r="G157" s="42"/>
      <c r="H157" s="42"/>
      <c r="I157" s="42"/>
      <c r="J157" s="42"/>
      <c r="K157" s="73" t="s">
        <v>539</v>
      </c>
      <c r="L157" s="42" t="s">
        <v>1795</v>
      </c>
      <c r="M157" s="42" t="s">
        <v>1705</v>
      </c>
      <c r="N157" s="42" t="s">
        <v>1799</v>
      </c>
      <c r="O157" s="42"/>
      <c r="P157" s="42"/>
      <c r="Q157" s="42"/>
      <c r="R157" s="68"/>
      <c r="S157" s="73" t="s">
        <v>813</v>
      </c>
      <c r="T157" s="42" t="s">
        <v>1807</v>
      </c>
      <c r="U157" s="42" t="s">
        <v>553</v>
      </c>
      <c r="V157" s="42" t="s">
        <v>1810</v>
      </c>
      <c r="W157" s="42"/>
      <c r="X157" s="42"/>
      <c r="Y157" s="42"/>
      <c r="Z157" s="68"/>
    </row>
    <row r="158" spans="2:26" ht="18.75" x14ac:dyDescent="0.25">
      <c r="B158" s="79"/>
      <c r="C158" s="74"/>
      <c r="D158" s="41"/>
      <c r="E158" s="41"/>
      <c r="F158" s="41"/>
      <c r="G158" s="41"/>
      <c r="H158" s="41"/>
      <c r="I158" s="41"/>
      <c r="J158" s="41"/>
      <c r="K158" s="74"/>
      <c r="L158" s="41"/>
      <c r="M158" s="41"/>
      <c r="N158" s="41"/>
      <c r="O158" s="41"/>
      <c r="P158" s="41"/>
      <c r="Q158" s="41"/>
      <c r="R158" s="69"/>
      <c r="S158" s="74"/>
      <c r="T158" s="41"/>
      <c r="U158" s="41"/>
      <c r="V158" s="41"/>
      <c r="W158" s="41"/>
      <c r="X158" s="41"/>
      <c r="Y158" s="41"/>
      <c r="Z158" s="69"/>
    </row>
    <row r="159" spans="2:26" ht="18.75" x14ac:dyDescent="0.25">
      <c r="B159" s="78" t="s">
        <v>164</v>
      </c>
      <c r="C159" s="73" t="s">
        <v>548</v>
      </c>
      <c r="D159" s="42" t="s">
        <v>1796</v>
      </c>
      <c r="E159" s="42" t="s">
        <v>1705</v>
      </c>
      <c r="F159" s="42" t="s">
        <v>1799</v>
      </c>
      <c r="G159" s="42"/>
      <c r="H159" s="42"/>
      <c r="I159" s="42"/>
      <c r="J159" s="42"/>
      <c r="K159" s="73" t="s">
        <v>539</v>
      </c>
      <c r="L159" s="42" t="s">
        <v>1803</v>
      </c>
      <c r="M159" s="42" t="s">
        <v>1705</v>
      </c>
      <c r="N159" s="42" t="s">
        <v>1804</v>
      </c>
      <c r="O159" s="42"/>
      <c r="P159" s="42"/>
      <c r="Q159" s="42"/>
      <c r="R159" s="68"/>
      <c r="S159" s="73" t="s">
        <v>813</v>
      </c>
      <c r="T159" s="42" t="s">
        <v>1807</v>
      </c>
      <c r="U159" s="42" t="s">
        <v>553</v>
      </c>
      <c r="V159" s="42" t="s">
        <v>1810</v>
      </c>
      <c r="W159" s="42"/>
      <c r="X159" s="42"/>
      <c r="Y159" s="42"/>
      <c r="Z159" s="68"/>
    </row>
    <row r="160" spans="2:26" ht="18.75" x14ac:dyDescent="0.25">
      <c r="B160" s="79"/>
      <c r="C160" s="74"/>
      <c r="D160" s="41"/>
      <c r="E160" s="41"/>
      <c r="F160" s="41"/>
      <c r="G160" s="41"/>
      <c r="H160" s="41"/>
      <c r="I160" s="41"/>
      <c r="J160" s="41"/>
      <c r="K160" s="74"/>
      <c r="L160" s="41"/>
      <c r="M160" s="41"/>
      <c r="N160" s="41"/>
      <c r="O160" s="41"/>
      <c r="P160" s="41"/>
      <c r="Q160" s="41"/>
      <c r="R160" s="69"/>
      <c r="S160" s="74"/>
      <c r="T160" s="41"/>
      <c r="U160" s="41"/>
      <c r="V160" s="41"/>
      <c r="W160" s="41"/>
      <c r="X160" s="41"/>
      <c r="Y160" s="41"/>
      <c r="Z160" s="69"/>
    </row>
    <row r="161" spans="2:26" ht="18.75" x14ac:dyDescent="0.25">
      <c r="B161" s="78" t="s">
        <v>280</v>
      </c>
      <c r="C161" s="73" t="s">
        <v>548</v>
      </c>
      <c r="D161" s="42" t="s">
        <v>1796</v>
      </c>
      <c r="E161" s="42" t="s">
        <v>1705</v>
      </c>
      <c r="F161" s="42" t="s">
        <v>1799</v>
      </c>
      <c r="G161" s="42"/>
      <c r="H161" s="42"/>
      <c r="I161" s="42"/>
      <c r="J161" s="42"/>
      <c r="K161" s="73" t="s">
        <v>547</v>
      </c>
      <c r="L161" s="42" t="s">
        <v>1803</v>
      </c>
      <c r="M161" s="42" t="s">
        <v>1705</v>
      </c>
      <c r="N161" s="42" t="s">
        <v>1804</v>
      </c>
      <c r="O161" s="42"/>
      <c r="P161" s="42"/>
      <c r="Q161" s="42"/>
      <c r="R161" s="68"/>
      <c r="S161" s="73" t="s">
        <v>813</v>
      </c>
      <c r="T161" s="42" t="s">
        <v>1807</v>
      </c>
      <c r="U161" s="42" t="s">
        <v>878</v>
      </c>
      <c r="V161" s="42" t="s">
        <v>1810</v>
      </c>
      <c r="W161" s="42" t="s">
        <v>328</v>
      </c>
      <c r="X161" s="42"/>
      <c r="Y161" s="42"/>
      <c r="Z161" s="68"/>
    </row>
    <row r="162" spans="2:26" ht="18.75" x14ac:dyDescent="0.25">
      <c r="B162" s="79"/>
      <c r="C162" s="74"/>
      <c r="D162" s="41"/>
      <c r="E162" s="41"/>
      <c r="F162" s="41"/>
      <c r="G162" s="41"/>
      <c r="H162" s="41"/>
      <c r="I162" s="41"/>
      <c r="J162" s="41"/>
      <c r="K162" s="74"/>
      <c r="L162" s="41"/>
      <c r="M162" s="41"/>
      <c r="N162" s="41"/>
      <c r="O162" s="41"/>
      <c r="P162" s="41"/>
      <c r="Q162" s="41"/>
      <c r="R162" s="69"/>
      <c r="S162" s="74"/>
      <c r="T162" s="41"/>
      <c r="U162" s="41"/>
      <c r="V162" s="41"/>
      <c r="W162" s="41"/>
      <c r="X162" s="41"/>
      <c r="Y162" s="41"/>
      <c r="Z162" s="69"/>
    </row>
    <row r="163" spans="2:26" ht="18.75" x14ac:dyDescent="0.25">
      <c r="B163" s="78" t="s">
        <v>599</v>
      </c>
      <c r="C163" s="73" t="s">
        <v>1090</v>
      </c>
      <c r="D163" s="42" t="s">
        <v>1796</v>
      </c>
      <c r="E163" s="42" t="s">
        <v>1705</v>
      </c>
      <c r="F163" s="42" t="s">
        <v>1799</v>
      </c>
      <c r="G163" s="42"/>
      <c r="H163" s="42"/>
      <c r="I163" s="42"/>
      <c r="J163" s="42"/>
      <c r="K163" s="73" t="s">
        <v>1091</v>
      </c>
      <c r="L163" s="42" t="s">
        <v>1802</v>
      </c>
      <c r="M163" s="42" t="s">
        <v>1705</v>
      </c>
      <c r="N163" s="42" t="s">
        <v>1804</v>
      </c>
      <c r="O163" s="42"/>
      <c r="P163" s="42"/>
      <c r="Q163" s="42"/>
      <c r="R163" s="68"/>
      <c r="S163" s="73" t="s">
        <v>1806</v>
      </c>
      <c r="T163" s="42" t="s">
        <v>1818</v>
      </c>
      <c r="U163" s="42" t="s">
        <v>878</v>
      </c>
      <c r="V163" s="42" t="s">
        <v>1810</v>
      </c>
      <c r="W163" s="42" t="s">
        <v>328</v>
      </c>
      <c r="X163" s="42"/>
      <c r="Y163" s="42"/>
      <c r="Z163" s="68"/>
    </row>
    <row r="164" spans="2:26" ht="18.75" x14ac:dyDescent="0.25">
      <c r="B164" s="79"/>
      <c r="C164" s="74"/>
      <c r="D164" s="41"/>
      <c r="E164" s="41"/>
      <c r="F164" s="41"/>
      <c r="G164" s="41"/>
      <c r="H164" s="41"/>
      <c r="I164" s="41"/>
      <c r="J164" s="41"/>
      <c r="K164" s="74"/>
      <c r="L164" s="41"/>
      <c r="M164" s="41"/>
      <c r="N164" s="41"/>
      <c r="O164" s="41"/>
      <c r="P164" s="41"/>
      <c r="Q164" s="41"/>
      <c r="R164" s="69"/>
      <c r="S164" s="74"/>
      <c r="T164" s="41"/>
      <c r="U164" s="41"/>
      <c r="V164" s="41"/>
      <c r="W164" s="41"/>
      <c r="X164" s="41"/>
      <c r="Y164" s="41"/>
      <c r="Z164" s="69"/>
    </row>
    <row r="165" spans="2:26" ht="19.5" thickBot="1" x14ac:dyDescent="0.3">
      <c r="B165" s="80" t="s">
        <v>600</v>
      </c>
      <c r="C165" s="75" t="s">
        <v>1703</v>
      </c>
      <c r="D165" s="70" t="s">
        <v>1797</v>
      </c>
      <c r="E165" s="70" t="s">
        <v>1704</v>
      </c>
      <c r="F165" s="70" t="s">
        <v>1800</v>
      </c>
      <c r="G165" s="70"/>
      <c r="H165" s="70"/>
      <c r="I165" s="70"/>
      <c r="J165" s="70"/>
      <c r="K165" s="75" t="s">
        <v>1801</v>
      </c>
      <c r="L165" s="70" t="s">
        <v>1802</v>
      </c>
      <c r="M165" s="70" t="s">
        <v>1704</v>
      </c>
      <c r="N165" s="70" t="s">
        <v>1805</v>
      </c>
      <c r="O165" s="70"/>
      <c r="P165" s="70"/>
      <c r="Q165" s="70"/>
      <c r="R165" s="70"/>
      <c r="S165" s="73" t="s">
        <v>1806</v>
      </c>
      <c r="T165" s="70" t="s">
        <v>1818</v>
      </c>
      <c r="U165" s="70" t="s">
        <v>1808</v>
      </c>
      <c r="V165" s="70" t="s">
        <v>1809</v>
      </c>
      <c r="W165" s="70" t="s">
        <v>328</v>
      </c>
      <c r="X165" s="70"/>
      <c r="Y165" s="70"/>
      <c r="Z165" s="71"/>
    </row>
    <row r="166" spans="2:26" ht="27" thickBot="1" x14ac:dyDescent="0.45">
      <c r="B166" s="144"/>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6"/>
    </row>
    <row r="167" spans="2:26" ht="18.75" x14ac:dyDescent="0.3">
      <c r="B167" s="76"/>
      <c r="C167" s="291" t="s">
        <v>607</v>
      </c>
      <c r="D167" s="292"/>
      <c r="E167" s="292"/>
      <c r="F167" s="292"/>
      <c r="G167" s="292"/>
      <c r="H167" s="292"/>
      <c r="I167" s="292"/>
      <c r="J167" s="293"/>
      <c r="K167" s="291" t="s">
        <v>608</v>
      </c>
      <c r="L167" s="292"/>
      <c r="M167" s="292"/>
      <c r="N167" s="292"/>
      <c r="O167" s="292"/>
      <c r="P167" s="292"/>
      <c r="Q167" s="292"/>
      <c r="R167" s="293"/>
      <c r="S167" s="291" t="s">
        <v>609</v>
      </c>
      <c r="T167" s="292"/>
      <c r="U167" s="292"/>
      <c r="V167" s="292"/>
      <c r="W167" s="292"/>
      <c r="X167" s="292"/>
      <c r="Y167" s="292"/>
      <c r="Z167" s="293"/>
    </row>
    <row r="168" spans="2:26" ht="19.5" thickBot="1" x14ac:dyDescent="0.3">
      <c r="B168" s="77"/>
      <c r="C168" s="60" t="s">
        <v>529</v>
      </c>
      <c r="D168" s="60" t="s">
        <v>528</v>
      </c>
      <c r="E168" s="60" t="s">
        <v>530</v>
      </c>
      <c r="F168" s="60" t="s">
        <v>528</v>
      </c>
      <c r="G168" s="60" t="s">
        <v>562</v>
      </c>
      <c r="H168" s="60" t="s">
        <v>528</v>
      </c>
      <c r="I168" s="60" t="s">
        <v>811</v>
      </c>
      <c r="J168" s="67" t="s">
        <v>528</v>
      </c>
      <c r="K168" s="72" t="s">
        <v>529</v>
      </c>
      <c r="L168" s="60" t="s">
        <v>528</v>
      </c>
      <c r="M168" s="60" t="s">
        <v>530</v>
      </c>
      <c r="N168" s="60" t="s">
        <v>528</v>
      </c>
      <c r="O168" s="60" t="s">
        <v>562</v>
      </c>
      <c r="P168" s="60" t="s">
        <v>528</v>
      </c>
      <c r="Q168" s="60" t="s">
        <v>810</v>
      </c>
      <c r="R168" s="67" t="s">
        <v>528</v>
      </c>
      <c r="S168" s="72" t="s">
        <v>529</v>
      </c>
      <c r="T168" s="60" t="s">
        <v>528</v>
      </c>
      <c r="U168" s="60" t="s">
        <v>530</v>
      </c>
      <c r="V168" s="60" t="s">
        <v>528</v>
      </c>
      <c r="W168" s="60" t="s">
        <v>562</v>
      </c>
      <c r="X168" s="60" t="s">
        <v>528</v>
      </c>
      <c r="Y168" s="60" t="s">
        <v>810</v>
      </c>
      <c r="Z168" s="67" t="s">
        <v>528</v>
      </c>
    </row>
    <row r="169" spans="2:26" ht="18.75" x14ac:dyDescent="0.25">
      <c r="B169" s="81" t="s">
        <v>89</v>
      </c>
      <c r="C169" s="294" t="s">
        <v>1934</v>
      </c>
      <c r="D169" s="295"/>
      <c r="E169" s="295"/>
      <c r="F169" s="295"/>
      <c r="G169" s="295"/>
      <c r="H169" s="295"/>
      <c r="I169" s="295"/>
      <c r="J169" s="296"/>
      <c r="K169" s="294" t="s">
        <v>1934</v>
      </c>
      <c r="L169" s="295"/>
      <c r="M169" s="295"/>
      <c r="N169" s="295"/>
      <c r="O169" s="295"/>
      <c r="P169" s="295"/>
      <c r="Q169" s="295"/>
      <c r="R169" s="296"/>
      <c r="S169" s="294" t="s">
        <v>1935</v>
      </c>
      <c r="T169" s="295"/>
      <c r="U169" s="295"/>
      <c r="V169" s="295"/>
      <c r="W169" s="295"/>
      <c r="X169" s="295"/>
      <c r="Y169" s="295"/>
      <c r="Z169" s="296"/>
    </row>
    <row r="170" spans="2:26" ht="18.75" x14ac:dyDescent="0.25">
      <c r="B170" s="79"/>
      <c r="C170" s="41"/>
      <c r="D170" s="41"/>
      <c r="E170" s="41"/>
      <c r="F170" s="41"/>
      <c r="G170" s="41"/>
      <c r="H170" s="41"/>
      <c r="I170" s="41"/>
      <c r="J170" s="69"/>
      <c r="K170" s="41"/>
      <c r="L170" s="41"/>
      <c r="M170" s="41"/>
      <c r="N170" s="41"/>
      <c r="O170" s="41"/>
      <c r="P170" s="41"/>
      <c r="Q170" s="41"/>
      <c r="R170" s="69"/>
      <c r="S170" s="41"/>
      <c r="T170" s="41"/>
      <c r="U170" s="41"/>
      <c r="V170" s="41"/>
      <c r="W170" s="41"/>
      <c r="X170" s="41"/>
      <c r="Y170" s="41"/>
      <c r="Z170" s="69"/>
    </row>
    <row r="171" spans="2:26" ht="18.75" x14ac:dyDescent="0.25">
      <c r="B171" s="78" t="s">
        <v>110</v>
      </c>
      <c r="C171" s="288" t="s">
        <v>1934</v>
      </c>
      <c r="D171" s="289"/>
      <c r="E171" s="289"/>
      <c r="F171" s="289"/>
      <c r="G171" s="289"/>
      <c r="H171" s="289"/>
      <c r="I171" s="289"/>
      <c r="J171" s="290"/>
      <c r="K171" s="288" t="s">
        <v>1934</v>
      </c>
      <c r="L171" s="289"/>
      <c r="M171" s="289"/>
      <c r="N171" s="289"/>
      <c r="O171" s="289"/>
      <c r="P171" s="289"/>
      <c r="Q171" s="289"/>
      <c r="R171" s="290"/>
      <c r="S171" s="288" t="s">
        <v>1935</v>
      </c>
      <c r="T171" s="289"/>
      <c r="U171" s="289"/>
      <c r="V171" s="289"/>
      <c r="W171" s="289"/>
      <c r="X171" s="289"/>
      <c r="Y171" s="289"/>
      <c r="Z171" s="290"/>
    </row>
    <row r="172" spans="2:26" ht="18.75" x14ac:dyDescent="0.25">
      <c r="B172" s="79"/>
      <c r="C172" s="41"/>
      <c r="D172" s="41"/>
      <c r="E172" s="41"/>
      <c r="F172" s="41"/>
      <c r="G172" s="41"/>
      <c r="H172" s="41"/>
      <c r="I172" s="41"/>
      <c r="J172" s="69"/>
      <c r="K172" s="41"/>
      <c r="L172" s="41"/>
      <c r="M172" s="41"/>
      <c r="N172" s="41"/>
      <c r="O172" s="41"/>
      <c r="P172" s="41"/>
      <c r="Q172" s="41"/>
      <c r="R172" s="69"/>
      <c r="S172" s="41"/>
      <c r="T172" s="41"/>
      <c r="U172" s="41"/>
      <c r="V172" s="41"/>
      <c r="W172" s="41"/>
      <c r="X172" s="41"/>
      <c r="Y172" s="41"/>
      <c r="Z172" s="69"/>
    </row>
    <row r="173" spans="2:26" ht="18.75" x14ac:dyDescent="0.25">
      <c r="B173" s="78" t="s">
        <v>43</v>
      </c>
      <c r="C173" s="288" t="s">
        <v>1934</v>
      </c>
      <c r="D173" s="289"/>
      <c r="E173" s="289"/>
      <c r="F173" s="289"/>
      <c r="G173" s="289"/>
      <c r="H173" s="289"/>
      <c r="I173" s="289"/>
      <c r="J173" s="290"/>
      <c r="K173" s="288" t="s">
        <v>1934</v>
      </c>
      <c r="L173" s="289"/>
      <c r="M173" s="289"/>
      <c r="N173" s="289"/>
      <c r="O173" s="289"/>
      <c r="P173" s="289"/>
      <c r="Q173" s="289"/>
      <c r="R173" s="290"/>
      <c r="S173" s="288" t="s">
        <v>1935</v>
      </c>
      <c r="T173" s="289"/>
      <c r="U173" s="289"/>
      <c r="V173" s="289"/>
      <c r="W173" s="289"/>
      <c r="X173" s="289"/>
      <c r="Y173" s="289"/>
      <c r="Z173" s="290"/>
    </row>
    <row r="174" spans="2:26" ht="18.75" x14ac:dyDescent="0.25">
      <c r="B174" s="79"/>
      <c r="C174" s="41"/>
      <c r="D174" s="41"/>
      <c r="E174" s="41"/>
      <c r="F174" s="41"/>
      <c r="G174" s="41"/>
      <c r="H174" s="41"/>
      <c r="I174" s="41"/>
      <c r="J174" s="69"/>
      <c r="K174" s="41"/>
      <c r="L174" s="41"/>
      <c r="M174" s="41"/>
      <c r="N174" s="41"/>
      <c r="O174" s="41"/>
      <c r="P174" s="41"/>
      <c r="Q174" s="41"/>
      <c r="R174" s="69"/>
      <c r="S174" s="41"/>
      <c r="T174" s="41"/>
      <c r="U174" s="41"/>
      <c r="V174" s="41"/>
      <c r="W174" s="41"/>
      <c r="X174" s="41"/>
      <c r="Y174" s="41"/>
      <c r="Z174" s="69"/>
    </row>
    <row r="175" spans="2:26" ht="18.75" x14ac:dyDescent="0.25">
      <c r="B175" s="78" t="s">
        <v>96</v>
      </c>
      <c r="C175" s="288" t="s">
        <v>1934</v>
      </c>
      <c r="D175" s="289"/>
      <c r="E175" s="289"/>
      <c r="F175" s="289"/>
      <c r="G175" s="289"/>
      <c r="H175" s="289"/>
      <c r="I175" s="289"/>
      <c r="J175" s="290"/>
      <c r="K175" s="288" t="s">
        <v>1934</v>
      </c>
      <c r="L175" s="289"/>
      <c r="M175" s="289"/>
      <c r="N175" s="289"/>
      <c r="O175" s="289"/>
      <c r="P175" s="289"/>
      <c r="Q175" s="289"/>
      <c r="R175" s="290"/>
      <c r="S175" s="288" t="s">
        <v>1935</v>
      </c>
      <c r="T175" s="289"/>
      <c r="U175" s="289"/>
      <c r="V175" s="289"/>
      <c r="W175" s="289"/>
      <c r="X175" s="289"/>
      <c r="Y175" s="289"/>
      <c r="Z175" s="290"/>
    </row>
    <row r="176" spans="2:26" ht="18.75" x14ac:dyDescent="0.25">
      <c r="B176" s="79"/>
      <c r="C176" s="41"/>
      <c r="D176" s="41"/>
      <c r="E176" s="41"/>
      <c r="F176" s="41"/>
      <c r="G176" s="41"/>
      <c r="H176" s="41"/>
      <c r="I176" s="41"/>
      <c r="J176" s="69"/>
      <c r="K176" s="41"/>
      <c r="L176" s="41"/>
      <c r="M176" s="41"/>
      <c r="N176" s="41"/>
      <c r="O176" s="41"/>
      <c r="P176" s="41"/>
      <c r="Q176" s="41"/>
      <c r="R176" s="69"/>
      <c r="S176" s="41"/>
      <c r="T176" s="41"/>
      <c r="U176" s="41"/>
      <c r="V176" s="41"/>
      <c r="W176" s="41"/>
      <c r="X176" s="41"/>
      <c r="Y176" s="41"/>
      <c r="Z176" s="69"/>
    </row>
    <row r="177" spans="2:26" ht="18.75" x14ac:dyDescent="0.25">
      <c r="B177" s="78" t="s">
        <v>59</v>
      </c>
      <c r="C177" s="288" t="s">
        <v>1934</v>
      </c>
      <c r="D177" s="289"/>
      <c r="E177" s="289"/>
      <c r="F177" s="289"/>
      <c r="G177" s="289"/>
      <c r="H177" s="289"/>
      <c r="I177" s="289"/>
      <c r="J177" s="290"/>
      <c r="K177" s="288" t="s">
        <v>1934</v>
      </c>
      <c r="L177" s="289"/>
      <c r="M177" s="289"/>
      <c r="N177" s="289"/>
      <c r="O177" s="289"/>
      <c r="P177" s="289"/>
      <c r="Q177" s="289"/>
      <c r="R177" s="290"/>
      <c r="S177" s="288" t="s">
        <v>1935</v>
      </c>
      <c r="T177" s="289"/>
      <c r="U177" s="289"/>
      <c r="V177" s="289"/>
      <c r="W177" s="289"/>
      <c r="X177" s="289"/>
      <c r="Y177" s="289"/>
      <c r="Z177" s="290"/>
    </row>
    <row r="178" spans="2:26" ht="18.75" x14ac:dyDescent="0.25">
      <c r="B178" s="79"/>
      <c r="C178" s="41"/>
      <c r="D178" s="41"/>
      <c r="E178" s="41"/>
      <c r="F178" s="41"/>
      <c r="G178" s="41"/>
      <c r="H178" s="41"/>
      <c r="I178" s="41"/>
      <c r="J178" s="69"/>
      <c r="K178" s="41"/>
      <c r="L178" s="41"/>
      <c r="M178" s="41"/>
      <c r="N178" s="41"/>
      <c r="O178" s="41"/>
      <c r="P178" s="41"/>
      <c r="Q178" s="41"/>
      <c r="R178" s="69"/>
      <c r="S178" s="41"/>
      <c r="T178" s="41"/>
      <c r="U178" s="41"/>
      <c r="V178" s="41"/>
      <c r="W178" s="41"/>
      <c r="X178" s="41"/>
      <c r="Y178" s="41"/>
      <c r="Z178" s="69"/>
    </row>
    <row r="179" spans="2:26" ht="18.75" x14ac:dyDescent="0.25">
      <c r="B179" s="78" t="s">
        <v>164</v>
      </c>
      <c r="C179" s="288" t="s">
        <v>1934</v>
      </c>
      <c r="D179" s="289"/>
      <c r="E179" s="289"/>
      <c r="F179" s="289"/>
      <c r="G179" s="289"/>
      <c r="H179" s="289"/>
      <c r="I179" s="289"/>
      <c r="J179" s="290"/>
      <c r="K179" s="288" t="s">
        <v>1934</v>
      </c>
      <c r="L179" s="289"/>
      <c r="M179" s="289"/>
      <c r="N179" s="289"/>
      <c r="O179" s="289"/>
      <c r="P179" s="289"/>
      <c r="Q179" s="289"/>
      <c r="R179" s="290"/>
      <c r="S179" s="288" t="s">
        <v>1935</v>
      </c>
      <c r="T179" s="289"/>
      <c r="U179" s="289"/>
      <c r="V179" s="289"/>
      <c r="W179" s="289"/>
      <c r="X179" s="289"/>
      <c r="Y179" s="289"/>
      <c r="Z179" s="290"/>
    </row>
    <row r="180" spans="2:26" ht="18.75" x14ac:dyDescent="0.25">
      <c r="B180" s="79"/>
      <c r="C180" s="41"/>
      <c r="D180" s="41"/>
      <c r="E180" s="41"/>
      <c r="F180" s="41"/>
      <c r="G180" s="41"/>
      <c r="H180" s="41"/>
      <c r="I180" s="41"/>
      <c r="J180" s="69"/>
      <c r="K180" s="41"/>
      <c r="L180" s="41"/>
      <c r="M180" s="41"/>
      <c r="N180" s="41"/>
      <c r="O180" s="41"/>
      <c r="P180" s="41"/>
      <c r="Q180" s="41"/>
      <c r="R180" s="69"/>
      <c r="S180" s="41"/>
      <c r="T180" s="41"/>
      <c r="U180" s="41"/>
      <c r="V180" s="41"/>
      <c r="W180" s="41"/>
      <c r="X180" s="41"/>
      <c r="Y180" s="41"/>
      <c r="Z180" s="69"/>
    </row>
    <row r="181" spans="2:26" ht="18.75" x14ac:dyDescent="0.25">
      <c r="B181" s="78" t="s">
        <v>280</v>
      </c>
      <c r="C181" s="288" t="s">
        <v>1934</v>
      </c>
      <c r="D181" s="289"/>
      <c r="E181" s="289"/>
      <c r="F181" s="289"/>
      <c r="G181" s="289"/>
      <c r="H181" s="289"/>
      <c r="I181" s="289"/>
      <c r="J181" s="290"/>
      <c r="K181" s="288" t="s">
        <v>1934</v>
      </c>
      <c r="L181" s="289"/>
      <c r="M181" s="289"/>
      <c r="N181" s="289"/>
      <c r="O181" s="289"/>
      <c r="P181" s="289"/>
      <c r="Q181" s="289"/>
      <c r="R181" s="290"/>
      <c r="S181" s="288" t="s">
        <v>1935</v>
      </c>
      <c r="T181" s="289"/>
      <c r="U181" s="289"/>
      <c r="V181" s="289"/>
      <c r="W181" s="289"/>
      <c r="X181" s="289"/>
      <c r="Y181" s="289"/>
      <c r="Z181" s="290"/>
    </row>
    <row r="182" spans="2:26" ht="18.75" x14ac:dyDescent="0.25">
      <c r="B182" s="79"/>
      <c r="C182" s="41"/>
      <c r="D182" s="41"/>
      <c r="E182" s="41"/>
      <c r="F182" s="41"/>
      <c r="G182" s="41"/>
      <c r="H182" s="41"/>
      <c r="I182" s="41"/>
      <c r="J182" s="69"/>
      <c r="K182" s="41"/>
      <c r="L182" s="41"/>
      <c r="M182" s="41"/>
      <c r="N182" s="41"/>
      <c r="O182" s="41"/>
      <c r="P182" s="41"/>
      <c r="Q182" s="41"/>
      <c r="R182" s="69"/>
      <c r="S182" s="41"/>
      <c r="T182" s="41"/>
      <c r="U182" s="41"/>
      <c r="V182" s="41"/>
      <c r="W182" s="41"/>
      <c r="X182" s="41"/>
      <c r="Y182" s="41"/>
      <c r="Z182" s="69"/>
    </row>
    <row r="183" spans="2:26" ht="18.75" x14ac:dyDescent="0.25">
      <c r="B183" s="78" t="s">
        <v>599</v>
      </c>
      <c r="C183" s="288" t="s">
        <v>1934</v>
      </c>
      <c r="D183" s="289"/>
      <c r="E183" s="289"/>
      <c r="F183" s="289"/>
      <c r="G183" s="289"/>
      <c r="H183" s="289"/>
      <c r="I183" s="289"/>
      <c r="J183" s="290"/>
      <c r="K183" s="288" t="s">
        <v>1934</v>
      </c>
      <c r="L183" s="289"/>
      <c r="M183" s="289"/>
      <c r="N183" s="289"/>
      <c r="O183" s="289"/>
      <c r="P183" s="289"/>
      <c r="Q183" s="289"/>
      <c r="R183" s="290"/>
      <c r="S183" s="288" t="s">
        <v>1935</v>
      </c>
      <c r="T183" s="289"/>
      <c r="U183" s="289"/>
      <c r="V183" s="289"/>
      <c r="W183" s="289"/>
      <c r="X183" s="289"/>
      <c r="Y183" s="289"/>
      <c r="Z183" s="290"/>
    </row>
    <row r="184" spans="2:26" ht="18.75" x14ac:dyDescent="0.25">
      <c r="B184" s="79"/>
      <c r="C184" s="41"/>
      <c r="D184" s="41"/>
      <c r="E184" s="41"/>
      <c r="F184" s="41"/>
      <c r="G184" s="41"/>
      <c r="H184" s="41"/>
      <c r="I184" s="41"/>
      <c r="J184" s="69"/>
      <c r="K184" s="41"/>
      <c r="L184" s="41"/>
      <c r="M184" s="41"/>
      <c r="N184" s="41"/>
      <c r="O184" s="41"/>
      <c r="P184" s="41"/>
      <c r="Q184" s="41"/>
      <c r="R184" s="69"/>
      <c r="S184" s="41"/>
      <c r="T184" s="41"/>
      <c r="U184" s="41"/>
      <c r="V184" s="41"/>
      <c r="W184" s="41"/>
      <c r="X184" s="41"/>
      <c r="Y184" s="41"/>
      <c r="Z184" s="69"/>
    </row>
    <row r="185" spans="2:26" ht="19.5" thickBot="1" x14ac:dyDescent="0.3">
      <c r="B185" s="80" t="s">
        <v>600</v>
      </c>
      <c r="C185" s="297" t="s">
        <v>1934</v>
      </c>
      <c r="D185" s="298"/>
      <c r="E185" s="298"/>
      <c r="F185" s="298"/>
      <c r="G185" s="298"/>
      <c r="H185" s="298"/>
      <c r="I185" s="298"/>
      <c r="J185" s="299"/>
      <c r="K185" s="297" t="s">
        <v>1934</v>
      </c>
      <c r="L185" s="298"/>
      <c r="M185" s="298"/>
      <c r="N185" s="298"/>
      <c r="O185" s="298"/>
      <c r="P185" s="298"/>
      <c r="Q185" s="298"/>
      <c r="R185" s="299"/>
      <c r="S185" s="297" t="s">
        <v>1935</v>
      </c>
      <c r="T185" s="298"/>
      <c r="U185" s="298"/>
      <c r="V185" s="298"/>
      <c r="W185" s="298"/>
      <c r="X185" s="298"/>
      <c r="Y185" s="298"/>
      <c r="Z185" s="299"/>
    </row>
    <row r="186" spans="2:26" ht="27" thickBot="1" x14ac:dyDescent="0.45">
      <c r="B186" s="144"/>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6"/>
    </row>
    <row r="187" spans="2:26" ht="18.75" x14ac:dyDescent="0.3">
      <c r="B187" s="76"/>
      <c r="C187" s="291" t="s">
        <v>610</v>
      </c>
      <c r="D187" s="292"/>
      <c r="E187" s="292"/>
      <c r="F187" s="292"/>
      <c r="G187" s="292"/>
      <c r="H187" s="292"/>
      <c r="I187" s="292"/>
      <c r="J187" s="293"/>
      <c r="K187" s="291" t="s">
        <v>611</v>
      </c>
      <c r="L187" s="292"/>
      <c r="M187" s="292"/>
      <c r="N187" s="292"/>
      <c r="O187" s="292"/>
      <c r="P187" s="292"/>
      <c r="Q187" s="292"/>
      <c r="R187" s="293"/>
      <c r="S187" s="291" t="s">
        <v>612</v>
      </c>
      <c r="T187" s="292"/>
      <c r="U187" s="292"/>
      <c r="V187" s="292"/>
      <c r="W187" s="292"/>
      <c r="X187" s="292"/>
      <c r="Y187" s="292"/>
      <c r="Z187" s="293"/>
    </row>
    <row r="188" spans="2:26" ht="19.5" thickBot="1" x14ac:dyDescent="0.3">
      <c r="B188" s="77"/>
      <c r="C188" s="60" t="s">
        <v>529</v>
      </c>
      <c r="D188" s="60" t="s">
        <v>528</v>
      </c>
      <c r="E188" s="60" t="s">
        <v>530</v>
      </c>
      <c r="F188" s="60" t="s">
        <v>528</v>
      </c>
      <c r="G188" s="60" t="s">
        <v>562</v>
      </c>
      <c r="H188" s="60" t="s">
        <v>528</v>
      </c>
      <c r="I188" s="60" t="s">
        <v>810</v>
      </c>
      <c r="J188" s="67" t="s">
        <v>528</v>
      </c>
      <c r="K188" s="72" t="s">
        <v>529</v>
      </c>
      <c r="L188" s="60" t="s">
        <v>528</v>
      </c>
      <c r="M188" s="60" t="s">
        <v>530</v>
      </c>
      <c r="N188" s="60" t="s">
        <v>528</v>
      </c>
      <c r="O188" s="60" t="s">
        <v>562</v>
      </c>
      <c r="P188" s="60" t="s">
        <v>528</v>
      </c>
      <c r="Q188" s="60" t="s">
        <v>810</v>
      </c>
      <c r="R188" s="67" t="s">
        <v>528</v>
      </c>
      <c r="S188" s="72" t="s">
        <v>529</v>
      </c>
      <c r="T188" s="60" t="s">
        <v>528</v>
      </c>
      <c r="U188" s="60" t="s">
        <v>530</v>
      </c>
      <c r="V188" s="60" t="s">
        <v>528</v>
      </c>
      <c r="W188" s="60" t="s">
        <v>562</v>
      </c>
      <c r="X188" s="60" t="s">
        <v>528</v>
      </c>
      <c r="Y188" s="60" t="s">
        <v>810</v>
      </c>
      <c r="Z188" s="67" t="s">
        <v>528</v>
      </c>
    </row>
    <row r="189" spans="2:26" ht="18.75" x14ac:dyDescent="0.25">
      <c r="B189" s="81" t="s">
        <v>89</v>
      </c>
      <c r="C189" s="84" t="s">
        <v>1713</v>
      </c>
      <c r="D189" s="82" t="s">
        <v>1752</v>
      </c>
      <c r="E189" s="82" t="s">
        <v>621</v>
      </c>
      <c r="F189" s="82" t="s">
        <v>1753</v>
      </c>
      <c r="G189" s="82" t="s">
        <v>261</v>
      </c>
      <c r="H189" s="82"/>
      <c r="I189" s="82"/>
      <c r="J189" s="83"/>
      <c r="K189" s="84" t="s">
        <v>541</v>
      </c>
      <c r="L189" s="279" t="s">
        <v>1773</v>
      </c>
      <c r="M189" s="82" t="s">
        <v>593</v>
      </c>
      <c r="N189" s="82" t="s">
        <v>1777</v>
      </c>
      <c r="O189" s="82" t="s">
        <v>1841</v>
      </c>
      <c r="P189" s="82" t="s">
        <v>1854</v>
      </c>
      <c r="Q189" s="82"/>
      <c r="R189" s="83"/>
      <c r="S189" s="84" t="s">
        <v>1750</v>
      </c>
      <c r="T189" s="82" t="s">
        <v>1784</v>
      </c>
      <c r="U189" s="82" t="s">
        <v>497</v>
      </c>
      <c r="V189" s="82" t="s">
        <v>1790</v>
      </c>
      <c r="W189" s="82" t="s">
        <v>401</v>
      </c>
      <c r="X189" s="82"/>
      <c r="Y189" s="82"/>
      <c r="Z189" s="83"/>
    </row>
    <row r="190" spans="2:26" ht="18.75" x14ac:dyDescent="0.25">
      <c r="B190" s="79"/>
      <c r="C190" s="41"/>
      <c r="D190" s="41"/>
      <c r="E190" s="41"/>
      <c r="F190" s="41"/>
      <c r="G190" s="41"/>
      <c r="H190" s="41"/>
      <c r="I190" s="41"/>
      <c r="J190" s="69"/>
      <c r="K190" s="74"/>
      <c r="L190" s="41"/>
      <c r="M190" s="41"/>
      <c r="N190" s="41"/>
      <c r="O190" s="41"/>
      <c r="P190" s="41"/>
      <c r="Q190" s="41"/>
      <c r="R190" s="69"/>
      <c r="S190" s="74"/>
      <c r="T190" s="41"/>
      <c r="U190" s="41"/>
      <c r="V190" s="41"/>
      <c r="W190" s="41"/>
      <c r="X190" s="41"/>
      <c r="Y190" s="41"/>
      <c r="Z190" s="69"/>
    </row>
    <row r="191" spans="2:26" ht="18.75" x14ac:dyDescent="0.25">
      <c r="B191" s="78" t="s">
        <v>110</v>
      </c>
      <c r="C191" s="73" t="s">
        <v>545</v>
      </c>
      <c r="D191" s="42" t="s">
        <v>1751</v>
      </c>
      <c r="E191" s="42" t="s">
        <v>621</v>
      </c>
      <c r="F191" s="42" t="s">
        <v>1753</v>
      </c>
      <c r="G191" s="42" t="s">
        <v>261</v>
      </c>
      <c r="H191" s="42"/>
      <c r="I191" s="42"/>
      <c r="J191" s="68"/>
      <c r="K191" s="73" t="s">
        <v>541</v>
      </c>
      <c r="L191" s="42" t="s">
        <v>1774</v>
      </c>
      <c r="M191" s="42" t="s">
        <v>1778</v>
      </c>
      <c r="N191" s="277" t="s">
        <v>1779</v>
      </c>
      <c r="O191" s="42" t="s">
        <v>1844</v>
      </c>
      <c r="P191" s="42" t="s">
        <v>1854</v>
      </c>
      <c r="Q191" s="42"/>
      <c r="R191" s="68"/>
      <c r="S191" s="73" t="s">
        <v>1750</v>
      </c>
      <c r="T191" s="42" t="s">
        <v>1785</v>
      </c>
      <c r="U191" s="42" t="s">
        <v>878</v>
      </c>
      <c r="V191" s="42" t="s">
        <v>1790</v>
      </c>
      <c r="W191" s="42" t="s">
        <v>401</v>
      </c>
      <c r="X191" s="42"/>
      <c r="Y191" s="42"/>
      <c r="Z191" s="68"/>
    </row>
    <row r="192" spans="2:26" ht="18.75" x14ac:dyDescent="0.25">
      <c r="B192" s="79"/>
      <c r="C192" s="41"/>
      <c r="D192" s="41"/>
      <c r="E192" s="41"/>
      <c r="F192" s="41"/>
      <c r="G192" s="41"/>
      <c r="H192" s="41"/>
      <c r="I192" s="41"/>
      <c r="J192" s="69"/>
      <c r="K192" s="74"/>
      <c r="L192" s="41"/>
      <c r="M192" s="41"/>
      <c r="N192" s="41"/>
      <c r="O192" s="41"/>
      <c r="P192" s="41"/>
      <c r="Q192" s="41"/>
      <c r="R192" s="69"/>
      <c r="S192" s="74"/>
      <c r="T192" s="41"/>
      <c r="U192" s="41"/>
      <c r="V192" s="41"/>
      <c r="W192" s="41"/>
      <c r="X192" s="41"/>
      <c r="Y192" s="41"/>
      <c r="Z192" s="69"/>
    </row>
    <row r="193" spans="2:26" ht="18.75" x14ac:dyDescent="0.25">
      <c r="B193" s="78" t="s">
        <v>43</v>
      </c>
      <c r="C193" s="73" t="s">
        <v>577</v>
      </c>
      <c r="D193" s="42" t="s">
        <v>1817</v>
      </c>
      <c r="E193" s="42" t="s">
        <v>20</v>
      </c>
      <c r="F193" s="42" t="s">
        <v>1756</v>
      </c>
      <c r="G193" s="42"/>
      <c r="H193" s="42"/>
      <c r="I193" s="42"/>
      <c r="J193" s="68"/>
      <c r="K193" s="73" t="s">
        <v>541</v>
      </c>
      <c r="L193" s="42" t="s">
        <v>1775</v>
      </c>
      <c r="M193" s="42" t="s">
        <v>1780</v>
      </c>
      <c r="N193" s="42" t="s">
        <v>1781</v>
      </c>
      <c r="O193" s="42" t="s">
        <v>1845</v>
      </c>
      <c r="P193" s="42" t="s">
        <v>1852</v>
      </c>
      <c r="Q193" s="42"/>
      <c r="R193" s="68"/>
      <c r="S193" s="73" t="s">
        <v>1750</v>
      </c>
      <c r="T193" s="42" t="s">
        <v>1786</v>
      </c>
      <c r="U193" s="42" t="s">
        <v>878</v>
      </c>
      <c r="V193" s="42" t="s">
        <v>1790</v>
      </c>
      <c r="W193" s="42" t="s">
        <v>401</v>
      </c>
      <c r="X193" s="42"/>
      <c r="Y193" s="42"/>
      <c r="Z193" s="68"/>
    </row>
    <row r="194" spans="2:26" ht="18.75" x14ac:dyDescent="0.25">
      <c r="B194" s="79"/>
      <c r="C194" s="41"/>
      <c r="D194" s="41"/>
      <c r="E194" s="41"/>
      <c r="F194" s="41"/>
      <c r="G194" s="41"/>
      <c r="H194" s="41"/>
      <c r="I194" s="41"/>
      <c r="J194" s="69"/>
      <c r="K194" s="74"/>
      <c r="L194" s="41"/>
      <c r="M194" s="41"/>
      <c r="N194" s="41"/>
      <c r="O194" s="41"/>
      <c r="P194" s="41"/>
      <c r="Q194" s="41"/>
      <c r="R194" s="69"/>
      <c r="S194" s="74"/>
      <c r="T194" s="41"/>
      <c r="U194" s="41"/>
      <c r="V194" s="41"/>
      <c r="W194" s="41"/>
      <c r="X194" s="41"/>
      <c r="Y194" s="41"/>
      <c r="Z194" s="69"/>
    </row>
    <row r="195" spans="2:26" ht="18.75" x14ac:dyDescent="0.25">
      <c r="B195" s="78" t="s">
        <v>96</v>
      </c>
      <c r="C195" s="73" t="s">
        <v>547</v>
      </c>
      <c r="D195" s="42" t="s">
        <v>1754</v>
      </c>
      <c r="E195" s="42" t="s">
        <v>20</v>
      </c>
      <c r="F195" s="42" t="s">
        <v>1756</v>
      </c>
      <c r="G195" s="42"/>
      <c r="H195" s="42"/>
      <c r="I195" s="42"/>
      <c r="J195" s="68"/>
      <c r="K195" s="73" t="s">
        <v>541</v>
      </c>
      <c r="L195" s="42" t="s">
        <v>1776</v>
      </c>
      <c r="M195" s="42" t="s">
        <v>1782</v>
      </c>
      <c r="N195" s="42" t="s">
        <v>1783</v>
      </c>
      <c r="O195" s="42" t="s">
        <v>1846</v>
      </c>
      <c r="P195" s="42" t="s">
        <v>1853</v>
      </c>
      <c r="Q195" s="42"/>
      <c r="R195" s="68"/>
      <c r="S195" s="73" t="s">
        <v>624</v>
      </c>
      <c r="T195" s="42" t="s">
        <v>1792</v>
      </c>
      <c r="U195" s="42" t="s">
        <v>551</v>
      </c>
      <c r="V195" s="42" t="s">
        <v>1788</v>
      </c>
      <c r="W195" s="42"/>
      <c r="X195" s="42"/>
      <c r="Y195" s="42"/>
      <c r="Z195" s="68"/>
    </row>
    <row r="196" spans="2:26" ht="18.75" x14ac:dyDescent="0.25">
      <c r="B196" s="79"/>
      <c r="C196" s="41"/>
      <c r="D196" s="41"/>
      <c r="E196" s="41"/>
      <c r="F196" s="41"/>
      <c r="G196" s="41"/>
      <c r="H196" s="41"/>
      <c r="I196" s="41"/>
      <c r="J196" s="69"/>
      <c r="K196" s="74"/>
      <c r="L196" s="41"/>
      <c r="M196" s="41"/>
      <c r="N196" s="41"/>
      <c r="O196" s="41"/>
      <c r="P196" s="41"/>
      <c r="Q196" s="41"/>
      <c r="R196" s="69"/>
      <c r="S196" s="74"/>
      <c r="T196" s="41"/>
      <c r="U196" s="41"/>
      <c r="V196" s="41"/>
      <c r="W196" s="41"/>
      <c r="X196" s="41"/>
      <c r="Y196" s="41"/>
      <c r="Z196" s="69"/>
    </row>
    <row r="197" spans="2:26" ht="18.75" x14ac:dyDescent="0.25">
      <c r="B197" s="78" t="s">
        <v>59</v>
      </c>
      <c r="C197" s="73" t="s">
        <v>1095</v>
      </c>
      <c r="D197" s="42" t="s">
        <v>1755</v>
      </c>
      <c r="E197" s="42" t="s">
        <v>20</v>
      </c>
      <c r="F197" s="42" t="s">
        <v>1756</v>
      </c>
      <c r="G197" s="42"/>
      <c r="H197" s="42"/>
      <c r="I197" s="42"/>
      <c r="J197" s="68"/>
      <c r="K197" s="73" t="s">
        <v>571</v>
      </c>
      <c r="L197" s="42" t="s">
        <v>1858</v>
      </c>
      <c r="M197" s="42" t="s">
        <v>1706</v>
      </c>
      <c r="N197" s="277" t="s">
        <v>1729</v>
      </c>
      <c r="O197" s="42" t="s">
        <v>1847</v>
      </c>
      <c r="P197" s="42" t="s">
        <v>1848</v>
      </c>
      <c r="Q197" s="42" t="s">
        <v>1855</v>
      </c>
      <c r="R197" s="68" t="s">
        <v>1856</v>
      </c>
      <c r="S197" s="73" t="s">
        <v>559</v>
      </c>
      <c r="T197" s="42" t="s">
        <v>1793</v>
      </c>
      <c r="U197" s="42" t="s">
        <v>551</v>
      </c>
      <c r="V197" s="42" t="s">
        <v>1788</v>
      </c>
      <c r="W197" s="42"/>
      <c r="X197" s="42"/>
      <c r="Y197" s="42"/>
      <c r="Z197" s="68"/>
    </row>
    <row r="198" spans="2:26" ht="18.75" x14ac:dyDescent="0.25">
      <c r="B198" s="79"/>
      <c r="C198" s="74"/>
      <c r="D198" s="41"/>
      <c r="E198" s="41"/>
      <c r="F198" s="41"/>
      <c r="G198" s="41"/>
      <c r="H198" s="41"/>
      <c r="I198" s="41"/>
      <c r="J198" s="69"/>
      <c r="K198" s="74"/>
      <c r="L198" s="41"/>
      <c r="M198" s="41"/>
      <c r="N198" s="41"/>
      <c r="O198" s="41"/>
      <c r="P198" s="41"/>
      <c r="Q198" s="41"/>
      <c r="R198" s="69"/>
      <c r="S198" s="74"/>
      <c r="T198" s="41"/>
      <c r="U198" s="41"/>
      <c r="V198" s="41"/>
      <c r="W198" s="41"/>
      <c r="X198" s="41"/>
      <c r="Y198" s="41"/>
      <c r="Z198" s="69"/>
    </row>
    <row r="199" spans="2:26" ht="18.75" x14ac:dyDescent="0.25">
      <c r="B199" s="78" t="s">
        <v>164</v>
      </c>
      <c r="C199" s="73" t="s">
        <v>547</v>
      </c>
      <c r="D199" s="42" t="s">
        <v>1754</v>
      </c>
      <c r="E199" s="42" t="s">
        <v>20</v>
      </c>
      <c r="F199" s="42" t="s">
        <v>1756</v>
      </c>
      <c r="G199" s="42"/>
      <c r="H199" s="42"/>
      <c r="I199" s="42"/>
      <c r="J199" s="68"/>
      <c r="K199" s="73" t="s">
        <v>1491</v>
      </c>
      <c r="L199" s="42" t="s">
        <v>1857</v>
      </c>
      <c r="M199" s="42" t="s">
        <v>1706</v>
      </c>
      <c r="N199" s="277" t="s">
        <v>1729</v>
      </c>
      <c r="O199" s="42" t="s">
        <v>598</v>
      </c>
      <c r="P199" s="42" t="s">
        <v>1849</v>
      </c>
      <c r="Q199" s="42" t="s">
        <v>328</v>
      </c>
      <c r="R199" s="68"/>
      <c r="S199" s="73" t="s">
        <v>624</v>
      </c>
      <c r="T199" s="42" t="s">
        <v>1792</v>
      </c>
      <c r="U199" s="42" t="s">
        <v>1195</v>
      </c>
      <c r="V199" s="42" t="s">
        <v>1789</v>
      </c>
      <c r="W199" s="42"/>
      <c r="X199" s="42"/>
      <c r="Y199" s="42"/>
      <c r="Z199" s="68"/>
    </row>
    <row r="200" spans="2:26" ht="18.75" x14ac:dyDescent="0.25">
      <c r="B200" s="79"/>
      <c r="C200" s="41"/>
      <c r="D200" s="41"/>
      <c r="E200" s="41"/>
      <c r="F200" s="41"/>
      <c r="G200" s="41"/>
      <c r="H200" s="41"/>
      <c r="I200" s="41"/>
      <c r="J200" s="69"/>
      <c r="K200" s="74"/>
      <c r="L200" s="41"/>
      <c r="M200" s="41"/>
      <c r="N200" s="41"/>
      <c r="O200" s="41"/>
      <c r="P200" s="41"/>
      <c r="Q200" s="41"/>
      <c r="R200" s="69"/>
      <c r="S200" s="74"/>
      <c r="T200" s="41"/>
      <c r="U200" s="41"/>
      <c r="V200" s="41"/>
      <c r="W200" s="41"/>
      <c r="X200" s="41"/>
      <c r="Y200" s="41"/>
      <c r="Z200" s="69"/>
    </row>
    <row r="201" spans="2:26" ht="18.75" x14ac:dyDescent="0.25">
      <c r="B201" s="78" t="s">
        <v>280</v>
      </c>
      <c r="C201" s="73" t="s">
        <v>577</v>
      </c>
      <c r="D201" s="42" t="s">
        <v>1814</v>
      </c>
      <c r="E201" s="42" t="s">
        <v>20</v>
      </c>
      <c r="F201" s="42" t="s">
        <v>1756</v>
      </c>
      <c r="G201" s="42"/>
      <c r="H201" s="42"/>
      <c r="I201" s="42"/>
      <c r="J201" s="68"/>
      <c r="K201" s="73" t="s">
        <v>571</v>
      </c>
      <c r="L201" s="42" t="s">
        <v>1858</v>
      </c>
      <c r="M201" s="42" t="s">
        <v>1706</v>
      </c>
      <c r="N201" s="277" t="s">
        <v>1729</v>
      </c>
      <c r="O201" s="42" t="s">
        <v>1850</v>
      </c>
      <c r="P201" s="42" t="s">
        <v>1851</v>
      </c>
      <c r="Q201" s="42" t="s">
        <v>1855</v>
      </c>
      <c r="R201" s="68" t="s">
        <v>1856</v>
      </c>
      <c r="S201" s="73" t="s">
        <v>559</v>
      </c>
      <c r="T201" s="42" t="s">
        <v>1793</v>
      </c>
      <c r="U201" s="42" t="s">
        <v>1195</v>
      </c>
      <c r="V201" s="42" t="s">
        <v>1789</v>
      </c>
      <c r="W201" s="42" t="s">
        <v>328</v>
      </c>
      <c r="X201" s="42"/>
      <c r="Y201" s="42"/>
      <c r="Z201" s="68"/>
    </row>
    <row r="202" spans="2:26" ht="18.75" x14ac:dyDescent="0.25">
      <c r="B202" s="79"/>
      <c r="C202" s="41"/>
      <c r="D202" s="41"/>
      <c r="E202" s="41"/>
      <c r="F202" s="41"/>
      <c r="G202" s="41"/>
      <c r="H202" s="41"/>
      <c r="I202" s="41"/>
      <c r="J202" s="69"/>
      <c r="K202" s="74"/>
      <c r="L202" s="41"/>
      <c r="M202" s="41"/>
      <c r="N202" s="41"/>
      <c r="O202" s="41"/>
      <c r="P202" s="41"/>
      <c r="Q202" s="41"/>
      <c r="R202" s="69"/>
      <c r="S202" s="74"/>
      <c r="T202" s="41"/>
      <c r="U202" s="41"/>
      <c r="V202" s="41"/>
      <c r="W202" s="41"/>
      <c r="X202" s="41"/>
      <c r="Y202" s="41"/>
      <c r="Z202" s="69"/>
    </row>
    <row r="203" spans="2:26" ht="18.75" x14ac:dyDescent="0.25">
      <c r="B203" s="78" t="s">
        <v>599</v>
      </c>
      <c r="C203" s="73" t="s">
        <v>577</v>
      </c>
      <c r="D203" s="42" t="s">
        <v>1815</v>
      </c>
      <c r="E203" s="42" t="s">
        <v>558</v>
      </c>
      <c r="F203" s="42" t="s">
        <v>1879</v>
      </c>
      <c r="G203" s="42" t="s">
        <v>261</v>
      </c>
      <c r="H203" s="42"/>
      <c r="I203" s="42"/>
      <c r="J203" s="68"/>
      <c r="K203" s="73" t="s">
        <v>546</v>
      </c>
      <c r="L203" s="42" t="s">
        <v>1857</v>
      </c>
      <c r="M203" s="42" t="s">
        <v>1707</v>
      </c>
      <c r="N203" s="42" t="s">
        <v>1730</v>
      </c>
      <c r="O203" s="42" t="s">
        <v>1445</v>
      </c>
      <c r="P203" s="42" t="s">
        <v>1843</v>
      </c>
      <c r="Q203" s="42"/>
      <c r="R203" s="68"/>
      <c r="S203" s="73" t="s">
        <v>571</v>
      </c>
      <c r="T203" s="42" t="s">
        <v>1792</v>
      </c>
      <c r="U203" s="42" t="s">
        <v>550</v>
      </c>
      <c r="V203" s="42" t="s">
        <v>1788</v>
      </c>
      <c r="W203" s="42"/>
      <c r="X203" s="42"/>
      <c r="Y203" s="42"/>
      <c r="Z203" s="68"/>
    </row>
    <row r="204" spans="2:26" ht="18.75" x14ac:dyDescent="0.25">
      <c r="B204" s="79"/>
      <c r="C204" s="41"/>
      <c r="D204" s="41"/>
      <c r="E204" s="41"/>
      <c r="F204" s="41"/>
      <c r="G204" s="41"/>
      <c r="H204" s="41"/>
      <c r="I204" s="41"/>
      <c r="J204" s="69"/>
      <c r="K204" s="74"/>
      <c r="L204" s="41"/>
      <c r="M204" s="41"/>
      <c r="N204" s="41"/>
      <c r="O204" s="41"/>
      <c r="P204" s="41"/>
      <c r="Q204" s="41"/>
      <c r="R204" s="69"/>
      <c r="S204" s="74"/>
      <c r="T204" s="41"/>
      <c r="U204" s="41"/>
      <c r="V204" s="41"/>
      <c r="W204" s="41"/>
      <c r="X204" s="41"/>
      <c r="Y204" s="41"/>
      <c r="Z204" s="69"/>
    </row>
    <row r="205" spans="2:26" ht="19.5" thickBot="1" x14ac:dyDescent="0.3">
      <c r="B205" s="80" t="s">
        <v>600</v>
      </c>
      <c r="C205" s="75" t="s">
        <v>577</v>
      </c>
      <c r="D205" s="70" t="s">
        <v>1816</v>
      </c>
      <c r="E205" s="70" t="s">
        <v>558</v>
      </c>
      <c r="F205" s="70" t="s">
        <v>1879</v>
      </c>
      <c r="G205" s="70" t="s">
        <v>261</v>
      </c>
      <c r="H205" s="70"/>
      <c r="I205" s="70"/>
      <c r="J205" s="71"/>
      <c r="K205" s="70" t="s">
        <v>546</v>
      </c>
      <c r="L205" s="70" t="s">
        <v>1873</v>
      </c>
      <c r="M205" s="70" t="s">
        <v>1707</v>
      </c>
      <c r="N205" s="70" t="s">
        <v>1730</v>
      </c>
      <c r="O205" s="70" t="s">
        <v>1445</v>
      </c>
      <c r="P205" s="70" t="s">
        <v>1842</v>
      </c>
      <c r="Q205" s="70"/>
      <c r="R205" s="71"/>
      <c r="S205" s="75" t="s">
        <v>821</v>
      </c>
      <c r="T205" s="70" t="s">
        <v>1791</v>
      </c>
      <c r="U205" s="70" t="s">
        <v>550</v>
      </c>
      <c r="V205" s="278" t="s">
        <v>1788</v>
      </c>
      <c r="W205" s="70" t="s">
        <v>328</v>
      </c>
      <c r="X205" s="70"/>
      <c r="Y205" s="70"/>
      <c r="Z205" s="71"/>
    </row>
  </sheetData>
  <mergeCells count="92">
    <mergeCell ref="AA103:AC103"/>
    <mergeCell ref="AD103:AF103"/>
    <mergeCell ref="B1:Z1"/>
    <mergeCell ref="K23:R23"/>
    <mergeCell ref="S23:Z23"/>
    <mergeCell ref="K43:R43"/>
    <mergeCell ref="S43:Z43"/>
    <mergeCell ref="C43:J43"/>
    <mergeCell ref="C23:J23"/>
    <mergeCell ref="C3:J3"/>
    <mergeCell ref="K3:R3"/>
    <mergeCell ref="S3:Z3"/>
    <mergeCell ref="C59:J59"/>
    <mergeCell ref="C61:J61"/>
    <mergeCell ref="K59:R59"/>
    <mergeCell ref="K61:R61"/>
    <mergeCell ref="K63:R63"/>
    <mergeCell ref="AA1:AC1"/>
    <mergeCell ref="AD1:AF1"/>
    <mergeCell ref="S63:Z63"/>
    <mergeCell ref="K83:R83"/>
    <mergeCell ref="S83:Z83"/>
    <mergeCell ref="S55:Z55"/>
    <mergeCell ref="S57:Z57"/>
    <mergeCell ref="K45:R45"/>
    <mergeCell ref="K47:R47"/>
    <mergeCell ref="K49:R49"/>
    <mergeCell ref="K51:R51"/>
    <mergeCell ref="K53:R53"/>
    <mergeCell ref="K55:R55"/>
    <mergeCell ref="K57:R57"/>
    <mergeCell ref="S59:Z59"/>
    <mergeCell ref="C63:J63"/>
    <mergeCell ref="C83:J83"/>
    <mergeCell ref="C45:J45"/>
    <mergeCell ref="C47:J47"/>
    <mergeCell ref="C49:J49"/>
    <mergeCell ref="C51:J51"/>
    <mergeCell ref="C53:J53"/>
    <mergeCell ref="C55:J55"/>
    <mergeCell ref="C57:J57"/>
    <mergeCell ref="S61:Z61"/>
    <mergeCell ref="S45:Z45"/>
    <mergeCell ref="S47:Z47"/>
    <mergeCell ref="S49:Z49"/>
    <mergeCell ref="S51:Z51"/>
    <mergeCell ref="S53:Z53"/>
    <mergeCell ref="B105:Z105"/>
    <mergeCell ref="C107:J107"/>
    <mergeCell ref="K107:R107"/>
    <mergeCell ref="S107:Z107"/>
    <mergeCell ref="C127:J127"/>
    <mergeCell ref="K127:R127"/>
    <mergeCell ref="S127:Z127"/>
    <mergeCell ref="C187:J187"/>
    <mergeCell ref="K187:R187"/>
    <mergeCell ref="S187:Z187"/>
    <mergeCell ref="C169:J169"/>
    <mergeCell ref="K169:R169"/>
    <mergeCell ref="S169:Z169"/>
    <mergeCell ref="C171:J171"/>
    <mergeCell ref="K171:R171"/>
    <mergeCell ref="S171:Z171"/>
    <mergeCell ref="C173:J173"/>
    <mergeCell ref="K173:R173"/>
    <mergeCell ref="S173:Z173"/>
    <mergeCell ref="C175:J175"/>
    <mergeCell ref="C185:J185"/>
    <mergeCell ref="K185:R185"/>
    <mergeCell ref="S185:Z185"/>
    <mergeCell ref="C179:J179"/>
    <mergeCell ref="K179:R179"/>
    <mergeCell ref="S179:Z179"/>
    <mergeCell ref="C181:J181"/>
    <mergeCell ref="K181:R181"/>
    <mergeCell ref="S181:Z181"/>
    <mergeCell ref="AG103:AI103"/>
    <mergeCell ref="AJ80:AN80"/>
    <mergeCell ref="C183:J183"/>
    <mergeCell ref="K183:R183"/>
    <mergeCell ref="S183:Z183"/>
    <mergeCell ref="K175:R175"/>
    <mergeCell ref="S175:Z175"/>
    <mergeCell ref="C177:J177"/>
    <mergeCell ref="K177:R177"/>
    <mergeCell ref="S177:Z177"/>
    <mergeCell ref="C167:J167"/>
    <mergeCell ref="K167:R167"/>
    <mergeCell ref="S167:Z167"/>
    <mergeCell ref="C147:J147"/>
    <mergeCell ref="K147:R147"/>
    <mergeCell ref="S147:Z147"/>
  </mergeCells>
  <pageMargins left="0.25" right="0.25" top="0.75" bottom="0.75" header="0.3" footer="0.3"/>
  <pageSetup paperSize="9" scale="31"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68"/>
  <sheetViews>
    <sheetView tabSelected="1" zoomScale="82" zoomScaleNormal="82" workbookViewId="0">
      <pane xSplit="2" ySplit="2" topLeftCell="H3" activePane="bottomRight" state="frozen"/>
      <selection pane="topRight" activeCell="C1" sqref="C1"/>
      <selection pane="bottomLeft" activeCell="A3" sqref="A3"/>
      <selection pane="bottomRight" activeCell="A11" sqref="A11:XFD11"/>
    </sheetView>
  </sheetViews>
  <sheetFormatPr baseColWidth="10" defaultColWidth="9.140625" defaultRowHeight="15" x14ac:dyDescent="0.25"/>
  <cols>
    <col min="1" max="1" width="51.140625" style="43" customWidth="1"/>
    <col min="2" max="2" width="19.5703125" style="43" customWidth="1"/>
    <col min="3" max="3" width="52.140625" style="251" customWidth="1"/>
    <col min="4" max="4" width="22.85546875" style="43" customWidth="1"/>
    <col min="5" max="5" width="13.5703125" style="43" customWidth="1"/>
    <col min="6" max="6" width="9.140625" style="19"/>
    <col min="7" max="8" width="9.140625" style="89"/>
    <col min="9" max="9" width="13.7109375" style="94" customWidth="1"/>
    <col min="10" max="10" width="13.7109375" style="43" customWidth="1"/>
    <col min="11" max="11" width="16.42578125" style="43" customWidth="1"/>
    <col min="12" max="12" width="11.85546875" style="43" customWidth="1"/>
    <col min="13" max="13" width="10.85546875" style="43" customWidth="1"/>
    <col min="14" max="14" width="21.140625" style="43" customWidth="1"/>
    <col min="15" max="15" width="18.5703125" style="51" customWidth="1"/>
    <col min="16" max="16" width="14.5703125" style="43" customWidth="1"/>
    <col min="17" max="17" width="12.5703125" style="21" customWidth="1"/>
    <col min="18" max="18" width="14.85546875" style="51" customWidth="1"/>
    <col min="20" max="20" width="135.85546875" style="43" customWidth="1"/>
    <col min="21" max="21" width="23.7109375" style="43" customWidth="1"/>
    <col min="22" max="22" width="53.7109375" style="43" customWidth="1"/>
    <col min="23" max="23" width="55" style="43" customWidth="1"/>
    <col min="24" max="24" width="44.7109375" style="43" customWidth="1"/>
    <col min="25" max="26" width="23.7109375" style="43" customWidth="1"/>
    <col min="27" max="27" width="52.42578125" style="43" customWidth="1"/>
    <col min="28" max="28" width="28.42578125" style="43" customWidth="1"/>
    <col min="29" max="16384" width="9.140625" style="43"/>
  </cols>
  <sheetData>
    <row r="1" spans="1:29" s="52" customFormat="1" ht="45" customHeight="1" x14ac:dyDescent="0.2">
      <c r="A1" s="44" t="s">
        <v>34</v>
      </c>
      <c r="B1" s="44" t="s">
        <v>520</v>
      </c>
      <c r="C1" s="44" t="s">
        <v>18</v>
      </c>
      <c r="D1" s="44" t="s">
        <v>519</v>
      </c>
      <c r="E1" s="44" t="s">
        <v>613</v>
      </c>
      <c r="F1" s="44" t="s">
        <v>536</v>
      </c>
      <c r="G1" s="86" t="s">
        <v>521</v>
      </c>
      <c r="H1" s="44" t="s">
        <v>619</v>
      </c>
      <c r="I1" s="92" t="s">
        <v>618</v>
      </c>
      <c r="J1" s="44" t="s">
        <v>534</v>
      </c>
      <c r="K1" s="44" t="s">
        <v>15</v>
      </c>
      <c r="L1" s="44" t="s">
        <v>31</v>
      </c>
      <c r="M1" s="44" t="s">
        <v>19</v>
      </c>
      <c r="N1" s="44" t="s">
        <v>1950</v>
      </c>
      <c r="O1" s="46" t="s">
        <v>1951</v>
      </c>
      <c r="P1" s="44" t="s">
        <v>16</v>
      </c>
      <c r="Q1" s="45" t="s">
        <v>17</v>
      </c>
      <c r="R1" s="46" t="s">
        <v>518</v>
      </c>
      <c r="S1" s="44" t="s">
        <v>537</v>
      </c>
      <c r="T1" s="47" t="s">
        <v>96</v>
      </c>
      <c r="U1" s="47" t="s">
        <v>517</v>
      </c>
      <c r="V1" s="44" t="s">
        <v>23</v>
      </c>
      <c r="W1" s="47" t="s">
        <v>514</v>
      </c>
      <c r="X1" s="47" t="s">
        <v>513</v>
      </c>
      <c r="Y1" s="47" t="s">
        <v>516</v>
      </c>
      <c r="Z1" s="47"/>
    </row>
    <row r="2" spans="1:29" s="66" customFormat="1" ht="14.25" customHeight="1" x14ac:dyDescent="0.15">
      <c r="A2" s="61"/>
      <c r="B2" s="61"/>
      <c r="C2" s="61"/>
      <c r="D2" s="61"/>
      <c r="E2" s="61"/>
      <c r="F2" s="61"/>
      <c r="G2" s="87"/>
      <c r="H2" s="87"/>
      <c r="I2" s="93"/>
      <c r="J2" s="62"/>
      <c r="K2" s="63"/>
      <c r="L2" s="64">
        <f>Table11[[#This Row],[Date plantation]]-Table11[[#This Row],[Date semis]]</f>
        <v>0</v>
      </c>
      <c r="M2" s="63"/>
      <c r="N2" s="64"/>
      <c r="O2" s="64">
        <f>Table11[[#This Row],[Début récolte]]-Table11[[#This Row],[Date semis]]</f>
        <v>0</v>
      </c>
      <c r="P2" s="63"/>
      <c r="Q2" s="65"/>
      <c r="R2" s="64">
        <f t="shared" ref="R2:R3" si="0">Q2-P2</f>
        <v>0</v>
      </c>
      <c r="S2" s="61"/>
      <c r="T2" s="61"/>
      <c r="U2" s="61"/>
      <c r="V2" s="61"/>
      <c r="W2" s="61"/>
      <c r="X2" s="61"/>
      <c r="Y2" s="61"/>
      <c r="Z2" s="61"/>
    </row>
    <row r="3" spans="1:29" s="52" customFormat="1" ht="12.75" customHeight="1" x14ac:dyDescent="0.2">
      <c r="A3" s="44" t="s">
        <v>883</v>
      </c>
      <c r="B3" s="52" t="s">
        <v>532</v>
      </c>
      <c r="C3" s="44" t="s">
        <v>535</v>
      </c>
      <c r="D3" s="44" t="s">
        <v>574</v>
      </c>
      <c r="E3" s="44">
        <v>30</v>
      </c>
      <c r="F3" s="44">
        <v>3</v>
      </c>
      <c r="G3" s="86">
        <v>15</v>
      </c>
      <c r="H3" s="86">
        <v>800</v>
      </c>
      <c r="I3" s="92">
        <v>0</v>
      </c>
      <c r="J3" s="53" t="s">
        <v>2</v>
      </c>
      <c r="K3" s="54">
        <v>43407</v>
      </c>
      <c r="L3" s="46">
        <f>Table11[[#This Row],[Date plantation]]-Table11[[#This Row],[Date semis]]</f>
        <v>0</v>
      </c>
      <c r="M3" s="54">
        <v>43407</v>
      </c>
      <c r="N3" s="46">
        <f>P3-K3-Table11[[#This Row],[Tps motte]]</f>
        <v>174</v>
      </c>
      <c r="O3" s="46">
        <f>Table11[[#This Row],[Début récolte]]-Table11[[#This Row],[Date semis]]</f>
        <v>174</v>
      </c>
      <c r="P3" s="85">
        <v>43581</v>
      </c>
      <c r="Q3" s="45">
        <v>43623</v>
      </c>
      <c r="R3" s="46">
        <f t="shared" si="0"/>
        <v>42</v>
      </c>
      <c r="S3" s="48"/>
      <c r="T3" s="46"/>
      <c r="U3" s="46"/>
      <c r="V3" s="44"/>
      <c r="W3" s="44"/>
      <c r="X3" s="44"/>
      <c r="Y3" s="44"/>
      <c r="Z3" s="44"/>
      <c r="AA3" s="44"/>
      <c r="AB3" s="44"/>
      <c r="AC3" s="44"/>
    </row>
    <row r="4" spans="1:29" s="52" customFormat="1" ht="12.75" customHeight="1" x14ac:dyDescent="0.2">
      <c r="A4" s="148" t="s">
        <v>885</v>
      </c>
      <c r="B4" s="149" t="s">
        <v>448</v>
      </c>
      <c r="C4" s="148" t="s">
        <v>886</v>
      </c>
      <c r="D4" s="148" t="s">
        <v>887</v>
      </c>
      <c r="E4" s="148">
        <v>60</v>
      </c>
      <c r="F4" s="157" t="s">
        <v>888</v>
      </c>
      <c r="G4" s="150" t="s">
        <v>889</v>
      </c>
      <c r="H4" s="150" t="s">
        <v>890</v>
      </c>
      <c r="I4" s="92"/>
      <c r="J4" s="53" t="s">
        <v>2</v>
      </c>
      <c r="K4" s="151">
        <v>43409</v>
      </c>
      <c r="L4" s="152">
        <f>Table11[[#This Row],[Date plantation]]-Table11[[#This Row],[Date semis]]</f>
        <v>0</v>
      </c>
      <c r="M4" s="151">
        <v>43409</v>
      </c>
      <c r="N4" s="46">
        <f>P4-K4-Table11[[#This Row],[Tps motte]]</f>
        <v>133</v>
      </c>
      <c r="O4" s="152">
        <f>Table11[[#This Row],[Début récolte]]-Table11[[#This Row],[Date semis]]</f>
        <v>133</v>
      </c>
      <c r="P4" s="153">
        <v>43542</v>
      </c>
      <c r="Q4" s="154">
        <v>43623</v>
      </c>
      <c r="R4" s="152">
        <f t="shared" ref="R4:R7" si="1">Q4-P4</f>
        <v>81</v>
      </c>
      <c r="S4" s="155"/>
      <c r="T4" s="152"/>
      <c r="U4" s="152"/>
      <c r="V4" s="148"/>
      <c r="W4" s="148"/>
      <c r="X4" s="148"/>
      <c r="Y4" s="148"/>
      <c r="Z4" s="44"/>
      <c r="AA4" s="44"/>
      <c r="AB4" s="44"/>
      <c r="AC4" s="44"/>
    </row>
    <row r="5" spans="1:29" s="52" customFormat="1" ht="12.75" customHeight="1" x14ac:dyDescent="0.2">
      <c r="A5" s="44" t="s">
        <v>1057</v>
      </c>
      <c r="B5" s="52" t="s">
        <v>571</v>
      </c>
      <c r="C5" s="44" t="s">
        <v>578</v>
      </c>
      <c r="D5" s="44" t="s">
        <v>574</v>
      </c>
      <c r="E5" s="148">
        <v>30</v>
      </c>
      <c r="F5" s="44">
        <v>7</v>
      </c>
      <c r="G5" s="150">
        <v>10</v>
      </c>
      <c r="H5" s="86" t="s">
        <v>1031</v>
      </c>
      <c r="I5" s="92">
        <v>2100</v>
      </c>
      <c r="J5" s="53" t="s">
        <v>575</v>
      </c>
      <c r="K5" s="151">
        <v>43469</v>
      </c>
      <c r="L5" s="152">
        <f>Table11[[#This Row],[Date plantation]]-Table11[[#This Row],[Date semis]]</f>
        <v>35</v>
      </c>
      <c r="M5" s="151">
        <v>43504</v>
      </c>
      <c r="N5" s="46">
        <f>P5-K5-Table11[[#This Row],[Tps motte]]</f>
        <v>48</v>
      </c>
      <c r="O5" s="152">
        <f>Table11[[#This Row],[Début récolte]]-Table11[[#This Row],[Date semis]]</f>
        <v>83</v>
      </c>
      <c r="P5" s="153">
        <v>43552</v>
      </c>
      <c r="Q5" s="154">
        <v>43565</v>
      </c>
      <c r="R5" s="152">
        <f t="shared" si="1"/>
        <v>13</v>
      </c>
      <c r="S5" s="155"/>
      <c r="T5" s="152"/>
      <c r="U5" s="152"/>
      <c r="V5" s="148"/>
      <c r="W5" s="148"/>
      <c r="X5" s="148"/>
      <c r="Y5" s="148"/>
      <c r="Z5" s="44"/>
      <c r="AA5" s="44"/>
      <c r="AB5" s="44"/>
      <c r="AC5" s="44"/>
    </row>
    <row r="6" spans="1:29" s="52" customFormat="1" ht="12.75" customHeight="1" x14ac:dyDescent="0.2">
      <c r="A6" s="44" t="s">
        <v>1077</v>
      </c>
      <c r="B6" s="52" t="s">
        <v>624</v>
      </c>
      <c r="C6" s="44" t="s">
        <v>578</v>
      </c>
      <c r="D6" s="44" t="s">
        <v>574</v>
      </c>
      <c r="E6" s="148">
        <v>30</v>
      </c>
      <c r="F6" s="44">
        <v>7</v>
      </c>
      <c r="G6" s="150">
        <v>10</v>
      </c>
      <c r="H6" s="86" t="s">
        <v>1031</v>
      </c>
      <c r="I6" s="92">
        <v>2100</v>
      </c>
      <c r="J6" s="53" t="s">
        <v>575</v>
      </c>
      <c r="K6" s="151">
        <v>43475</v>
      </c>
      <c r="L6" s="152">
        <f>Table11[[#This Row],[Date plantation]]-Table11[[#This Row],[Date semis]]</f>
        <v>42</v>
      </c>
      <c r="M6" s="151">
        <v>43517</v>
      </c>
      <c r="N6" s="46">
        <f>P6-K6-Table11[[#This Row],[Tps motte]]</f>
        <v>43</v>
      </c>
      <c r="O6" s="152">
        <f>Table11[[#This Row],[Début récolte]]-Table11[[#This Row],[Date semis]]</f>
        <v>85</v>
      </c>
      <c r="P6" s="153">
        <v>43560</v>
      </c>
      <c r="Q6" s="154">
        <v>43574</v>
      </c>
      <c r="R6" s="152">
        <f t="shared" si="1"/>
        <v>14</v>
      </c>
      <c r="S6" s="155"/>
      <c r="T6" s="152"/>
      <c r="U6" s="152"/>
      <c r="V6" s="148"/>
      <c r="W6" s="148"/>
      <c r="X6" s="148"/>
      <c r="Y6" s="148"/>
      <c r="Z6" s="44"/>
      <c r="AA6" s="44"/>
      <c r="AB6" s="44"/>
      <c r="AC6" s="44"/>
    </row>
    <row r="7" spans="1:29" s="52" customFormat="1" ht="12.75" customHeight="1" x14ac:dyDescent="0.2">
      <c r="A7" s="90" t="s">
        <v>1058</v>
      </c>
      <c r="B7" s="91" t="s">
        <v>538</v>
      </c>
      <c r="C7" s="44" t="s">
        <v>625</v>
      </c>
      <c r="D7" s="44" t="s">
        <v>574</v>
      </c>
      <c r="E7" s="44">
        <v>34</v>
      </c>
      <c r="F7" s="44">
        <v>4</v>
      </c>
      <c r="G7" s="86">
        <v>20</v>
      </c>
      <c r="H7" s="86" t="s">
        <v>1033</v>
      </c>
      <c r="I7" s="92">
        <v>800</v>
      </c>
      <c r="J7" s="53" t="s">
        <v>575</v>
      </c>
      <c r="K7" s="54">
        <v>43475</v>
      </c>
      <c r="L7" s="46">
        <f>Table11[[#This Row],[Date plantation]]-Table11[[#This Row],[Date semis]]</f>
        <v>28</v>
      </c>
      <c r="M7" s="54">
        <v>43503</v>
      </c>
      <c r="N7" s="46">
        <f>P7-K7-Table11[[#This Row],[Tps motte]]</f>
        <v>43</v>
      </c>
      <c r="O7" s="46">
        <f>Table11[[#This Row],[Début récolte]]-Table11[[#This Row],[Date semis]]</f>
        <v>71</v>
      </c>
      <c r="P7" s="85">
        <v>43546</v>
      </c>
      <c r="Q7" s="45">
        <v>43574</v>
      </c>
      <c r="R7" s="46">
        <f t="shared" si="1"/>
        <v>28</v>
      </c>
      <c r="S7" s="48"/>
      <c r="T7" s="46"/>
      <c r="U7" s="46"/>
      <c r="V7" s="44"/>
      <c r="W7" s="44"/>
      <c r="X7" s="44"/>
      <c r="Y7" s="44"/>
      <c r="Z7" s="44"/>
      <c r="AA7" s="44"/>
      <c r="AB7" s="44"/>
      <c r="AC7" s="44"/>
    </row>
    <row r="8" spans="1:29" s="52" customFormat="1" ht="12.75" customHeight="1" x14ac:dyDescent="0.2">
      <c r="A8" s="90" t="s">
        <v>842</v>
      </c>
      <c r="B8" s="91" t="s">
        <v>546</v>
      </c>
      <c r="C8" s="44" t="s">
        <v>1027</v>
      </c>
      <c r="D8" s="44" t="s">
        <v>574</v>
      </c>
      <c r="E8" s="44">
        <v>30</v>
      </c>
      <c r="F8" s="44">
        <v>3</v>
      </c>
      <c r="G8" s="86">
        <v>10</v>
      </c>
      <c r="H8" s="86" t="s">
        <v>1034</v>
      </c>
      <c r="I8" s="92">
        <v>1600</v>
      </c>
      <c r="J8" s="53" t="s">
        <v>575</v>
      </c>
      <c r="K8" s="54">
        <v>43481</v>
      </c>
      <c r="L8" s="46">
        <f>Table11[[#This Row],[Date plantation]]-Table11[[#This Row],[Date semis]]</f>
        <v>36</v>
      </c>
      <c r="M8" s="54">
        <v>43517</v>
      </c>
      <c r="N8" s="46">
        <f>P8-K8-Table11[[#This Row],[Tps motte]]</f>
        <v>47</v>
      </c>
      <c r="O8" s="46">
        <f>Table11[[#This Row],[Début récolte]]-Table11[[#This Row],[Date semis]]</f>
        <v>83</v>
      </c>
      <c r="P8" s="85">
        <v>43564</v>
      </c>
      <c r="Q8" s="45">
        <v>43588</v>
      </c>
      <c r="R8" s="46">
        <f t="shared" ref="R8:R14" si="2">Q8-P8</f>
        <v>24</v>
      </c>
      <c r="S8" s="48"/>
      <c r="T8" s="46"/>
      <c r="U8" s="46"/>
      <c r="V8" s="44"/>
      <c r="W8" s="44"/>
      <c r="X8" s="44"/>
      <c r="Y8" s="44"/>
      <c r="Z8" s="44"/>
      <c r="AA8" s="44"/>
      <c r="AB8" s="44"/>
      <c r="AC8" s="44"/>
    </row>
    <row r="9" spans="1:29" s="52" customFormat="1" ht="12.75" customHeight="1" x14ac:dyDescent="0.2">
      <c r="A9" s="90" t="s">
        <v>1104</v>
      </c>
      <c r="B9" s="91" t="s">
        <v>812</v>
      </c>
      <c r="C9" s="44" t="s">
        <v>578</v>
      </c>
      <c r="D9" s="44" t="s">
        <v>574</v>
      </c>
      <c r="E9" s="148">
        <v>13</v>
      </c>
      <c r="F9" s="173">
        <v>7</v>
      </c>
      <c r="G9" s="150">
        <v>10</v>
      </c>
      <c r="H9" s="86" t="s">
        <v>1032</v>
      </c>
      <c r="I9" s="92">
        <v>800</v>
      </c>
      <c r="J9" s="53" t="s">
        <v>575</v>
      </c>
      <c r="K9" s="54">
        <v>43481</v>
      </c>
      <c r="L9" s="46">
        <f>Table11[[#This Row],[Date plantation]]-Table11[[#This Row],[Date semis]]</f>
        <v>42</v>
      </c>
      <c r="M9" s="54">
        <v>43523</v>
      </c>
      <c r="N9" s="46">
        <f>P9-K9-Table11[[#This Row],[Tps motte]]</f>
        <v>42</v>
      </c>
      <c r="O9" s="46">
        <f>Table11[[#This Row],[Début récolte]]-Table11[[#This Row],[Date semis]]</f>
        <v>84</v>
      </c>
      <c r="P9" s="85">
        <v>43565</v>
      </c>
      <c r="Q9" s="45">
        <v>43588</v>
      </c>
      <c r="R9" s="46">
        <f t="shared" si="2"/>
        <v>23</v>
      </c>
      <c r="S9" s="48"/>
      <c r="T9" s="46"/>
      <c r="U9" s="46"/>
      <c r="V9" s="44"/>
      <c r="W9" s="44"/>
      <c r="X9" s="44"/>
      <c r="Y9" s="44"/>
      <c r="Z9" s="44"/>
      <c r="AA9" s="44"/>
      <c r="AB9" s="44"/>
      <c r="AC9" s="44"/>
    </row>
    <row r="10" spans="1:29" s="52" customFormat="1" ht="12.75" customHeight="1" x14ac:dyDescent="0.2">
      <c r="A10" s="172" t="s">
        <v>1059</v>
      </c>
      <c r="B10" s="91" t="s">
        <v>539</v>
      </c>
      <c r="C10" s="44" t="s">
        <v>1037</v>
      </c>
      <c r="D10" s="44" t="s">
        <v>574</v>
      </c>
      <c r="E10" s="44">
        <v>26</v>
      </c>
      <c r="F10" s="44">
        <v>4</v>
      </c>
      <c r="G10" s="86">
        <v>20</v>
      </c>
      <c r="H10" s="86" t="s">
        <v>1033</v>
      </c>
      <c r="I10" s="92">
        <v>800</v>
      </c>
      <c r="J10" s="53" t="s">
        <v>575</v>
      </c>
      <c r="K10" s="174">
        <v>43481</v>
      </c>
      <c r="L10" s="175">
        <f>Table11[[#This Row],[Date plantation]]-Table11[[#This Row],[Date semis]]</f>
        <v>22</v>
      </c>
      <c r="M10" s="174">
        <v>43503</v>
      </c>
      <c r="N10" s="46">
        <f>P10-K10-Table11[[#This Row],[Tps motte]]</f>
        <v>57</v>
      </c>
      <c r="O10" s="175">
        <f>Table11[[#This Row],[Début récolte]]-Table11[[#This Row],[Date semis]]</f>
        <v>79</v>
      </c>
      <c r="P10" s="176">
        <v>43560</v>
      </c>
      <c r="Q10" s="177">
        <v>43594</v>
      </c>
      <c r="R10" s="175">
        <f t="shared" si="2"/>
        <v>34</v>
      </c>
      <c r="S10" s="178"/>
      <c r="T10" s="175"/>
      <c r="U10" s="175"/>
      <c r="V10" s="173"/>
      <c r="W10" s="173"/>
      <c r="X10" s="173"/>
      <c r="Y10" s="173"/>
      <c r="Z10" s="44"/>
      <c r="AA10" s="44"/>
      <c r="AB10" s="44"/>
      <c r="AC10" s="44"/>
    </row>
    <row r="11" spans="1:29" s="52" customFormat="1" ht="12.75" customHeight="1" x14ac:dyDescent="0.2">
      <c r="A11" s="172" t="s">
        <v>1119</v>
      </c>
      <c r="B11" s="179" t="s">
        <v>1028</v>
      </c>
      <c r="C11" s="173" t="s">
        <v>1029</v>
      </c>
      <c r="D11" s="44" t="s">
        <v>574</v>
      </c>
      <c r="E11" s="173">
        <v>90</v>
      </c>
      <c r="F11" s="173" t="s">
        <v>1120</v>
      </c>
      <c r="G11" s="180" t="s">
        <v>1121</v>
      </c>
      <c r="H11" s="180" t="s">
        <v>1030</v>
      </c>
      <c r="I11" s="92">
        <v>3200</v>
      </c>
      <c r="J11" s="53" t="s">
        <v>575</v>
      </c>
      <c r="K11" s="174">
        <v>43482</v>
      </c>
      <c r="L11" s="175">
        <f>Table11[[#This Row],[Date plantation]]-Table11[[#This Row],[Date semis]]</f>
        <v>49</v>
      </c>
      <c r="M11" s="174">
        <v>43531</v>
      </c>
      <c r="N11" s="46">
        <f>P11-K11-Table11[[#This Row],[Tps motte]]</f>
        <v>83</v>
      </c>
      <c r="O11" s="175">
        <f>Table11[[#This Row],[Début récolte]]-Table11[[#This Row],[Date semis]]</f>
        <v>132</v>
      </c>
      <c r="P11" s="176">
        <v>43614</v>
      </c>
      <c r="Q11" s="177">
        <v>43684</v>
      </c>
      <c r="R11" s="175">
        <f t="shared" si="2"/>
        <v>70</v>
      </c>
      <c r="S11" s="178"/>
      <c r="T11" s="175"/>
      <c r="U11" s="175"/>
      <c r="V11" s="173"/>
      <c r="W11" s="173"/>
      <c r="X11" s="173"/>
      <c r="Y11" s="173"/>
      <c r="Z11" s="44"/>
      <c r="AA11" s="44"/>
      <c r="AB11" s="44"/>
      <c r="AC11" s="44"/>
    </row>
    <row r="12" spans="1:29" s="52" customFormat="1" ht="12.75" customHeight="1" x14ac:dyDescent="0.2">
      <c r="A12" s="90" t="s">
        <v>1101</v>
      </c>
      <c r="B12" s="179" t="s">
        <v>577</v>
      </c>
      <c r="C12" s="173" t="s">
        <v>1035</v>
      </c>
      <c r="D12" s="44" t="s">
        <v>574</v>
      </c>
      <c r="E12" s="173">
        <v>45</v>
      </c>
      <c r="F12" s="173">
        <v>4</v>
      </c>
      <c r="G12" s="180">
        <v>30</v>
      </c>
      <c r="H12" s="180" t="s">
        <v>1039</v>
      </c>
      <c r="I12" s="92">
        <v>700</v>
      </c>
      <c r="J12" s="53" t="s">
        <v>575</v>
      </c>
      <c r="K12" s="174">
        <v>43483</v>
      </c>
      <c r="L12" s="175">
        <f>Table11[[#This Row],[Date plantation]]-Table11[[#This Row],[Date semis]]</f>
        <v>35</v>
      </c>
      <c r="M12" s="174">
        <v>43518</v>
      </c>
      <c r="N12" s="46">
        <f>P12-K12-Table11[[#This Row],[Tps motte]]</f>
        <v>63</v>
      </c>
      <c r="O12" s="175">
        <f>Table11[[#This Row],[Début récolte]]-Table11[[#This Row],[Date semis]]</f>
        <v>98</v>
      </c>
      <c r="P12" s="176">
        <v>43581</v>
      </c>
      <c r="Q12" s="177">
        <v>43616</v>
      </c>
      <c r="R12" s="175">
        <f t="shared" si="2"/>
        <v>35</v>
      </c>
      <c r="S12" s="178"/>
      <c r="T12" s="175"/>
      <c r="U12" s="175"/>
      <c r="V12" s="173"/>
      <c r="W12" s="173"/>
      <c r="X12" s="173"/>
      <c r="Y12" s="173"/>
      <c r="Z12" s="44"/>
      <c r="AA12" s="44"/>
      <c r="AB12" s="44"/>
      <c r="AC12" s="44"/>
    </row>
    <row r="13" spans="1:29" s="52" customFormat="1" ht="12.75" customHeight="1" x14ac:dyDescent="0.2">
      <c r="A13" s="90" t="s">
        <v>1076</v>
      </c>
      <c r="B13" s="179" t="s">
        <v>548</v>
      </c>
      <c r="C13" s="173" t="s">
        <v>1036</v>
      </c>
      <c r="D13" s="44" t="s">
        <v>574</v>
      </c>
      <c r="E13" s="173">
        <v>10</v>
      </c>
      <c r="F13" s="173">
        <v>7</v>
      </c>
      <c r="G13" s="180">
        <v>10</v>
      </c>
      <c r="H13" s="180" t="s">
        <v>1034</v>
      </c>
      <c r="I13" s="92">
        <v>700</v>
      </c>
      <c r="J13" s="53" t="s">
        <v>575</v>
      </c>
      <c r="K13" s="174">
        <v>43483</v>
      </c>
      <c r="L13" s="175">
        <f>Table11[[#This Row],[Date plantation]]-Table11[[#This Row],[Date semis]]</f>
        <v>33</v>
      </c>
      <c r="M13" s="174">
        <v>43516</v>
      </c>
      <c r="N13" s="46">
        <f>P13-K13-Table11[[#This Row],[Tps motte]]</f>
        <v>30</v>
      </c>
      <c r="O13" s="175">
        <f>Table11[[#This Row],[Début récolte]]-Table11[[#This Row],[Date semis]]</f>
        <v>63</v>
      </c>
      <c r="P13" s="176">
        <v>43546</v>
      </c>
      <c r="Q13" s="177">
        <v>43581</v>
      </c>
      <c r="R13" s="175">
        <f t="shared" si="2"/>
        <v>35</v>
      </c>
      <c r="S13" s="178"/>
      <c r="T13" s="175"/>
      <c r="U13" s="175"/>
      <c r="V13" s="173"/>
      <c r="W13" s="173"/>
      <c r="X13" s="173"/>
      <c r="Y13" s="173"/>
      <c r="Z13" s="44"/>
      <c r="AA13" s="44"/>
      <c r="AB13" s="44"/>
      <c r="AC13" s="44"/>
    </row>
    <row r="14" spans="1:29" s="52" customFormat="1" ht="12.75" customHeight="1" x14ac:dyDescent="0.2">
      <c r="A14" s="90" t="s">
        <v>1183</v>
      </c>
      <c r="B14" s="91" t="s">
        <v>813</v>
      </c>
      <c r="C14" s="44" t="s">
        <v>625</v>
      </c>
      <c r="D14" s="44" t="s">
        <v>574</v>
      </c>
      <c r="E14" s="173">
        <v>70</v>
      </c>
      <c r="F14" s="173">
        <v>4</v>
      </c>
      <c r="G14" s="180">
        <v>25</v>
      </c>
      <c r="H14" s="180" t="s">
        <v>1030</v>
      </c>
      <c r="I14" s="92">
        <v>1600</v>
      </c>
      <c r="J14" s="53" t="s">
        <v>575</v>
      </c>
      <c r="K14" s="174">
        <v>43488</v>
      </c>
      <c r="L14" s="175">
        <f>Table11[[#This Row],[Date plantation]]-Table11[[#This Row],[Date semis]]</f>
        <v>28</v>
      </c>
      <c r="M14" s="174">
        <v>43516</v>
      </c>
      <c r="N14" s="46">
        <f>P14-K14-Table11[[#This Row],[Tps motte]]</f>
        <v>44</v>
      </c>
      <c r="O14" s="175">
        <f>Table11[[#This Row],[Début récolte]]-Table11[[#This Row],[Date semis]]</f>
        <v>72</v>
      </c>
      <c r="P14" s="176">
        <v>43560</v>
      </c>
      <c r="Q14" s="177">
        <v>43594</v>
      </c>
      <c r="R14" s="175">
        <f t="shared" si="2"/>
        <v>34</v>
      </c>
      <c r="S14" s="178"/>
      <c r="T14" s="175"/>
      <c r="U14" s="175"/>
      <c r="V14" s="173"/>
      <c r="W14" s="173"/>
      <c r="X14" s="173"/>
      <c r="Y14" s="173"/>
      <c r="Z14" s="44"/>
      <c r="AA14" s="44"/>
      <c r="AB14" s="44"/>
      <c r="AC14" s="44"/>
    </row>
    <row r="15" spans="1:29" s="52" customFormat="1" ht="12.75" customHeight="1" x14ac:dyDescent="0.2">
      <c r="A15" s="90" t="s">
        <v>1105</v>
      </c>
      <c r="B15" s="91" t="s">
        <v>823</v>
      </c>
      <c r="C15" s="44" t="s">
        <v>578</v>
      </c>
      <c r="D15" s="44" t="s">
        <v>574</v>
      </c>
      <c r="E15" s="148">
        <v>10</v>
      </c>
      <c r="F15" s="173">
        <v>7</v>
      </c>
      <c r="G15" s="150">
        <v>10</v>
      </c>
      <c r="H15" s="86" t="s">
        <v>1032</v>
      </c>
      <c r="I15" s="92">
        <v>800</v>
      </c>
      <c r="J15" s="53" t="s">
        <v>575</v>
      </c>
      <c r="K15" s="54">
        <v>43488</v>
      </c>
      <c r="L15" s="46">
        <f>Table11[[#This Row],[Date plantation]]-Table11[[#This Row],[Date semis]]</f>
        <v>42</v>
      </c>
      <c r="M15" s="54">
        <v>43530</v>
      </c>
      <c r="N15" s="46">
        <f>P15-K15-Table11[[#This Row],[Tps motte]]</f>
        <v>35</v>
      </c>
      <c r="O15" s="46">
        <f>Table11[[#This Row],[Début récolte]]-Table11[[#This Row],[Date semis]]</f>
        <v>77</v>
      </c>
      <c r="P15" s="85">
        <v>43565</v>
      </c>
      <c r="Q15" s="45">
        <v>43588</v>
      </c>
      <c r="R15" s="46">
        <f t="shared" ref="R15:R16" si="3">Q15-P15</f>
        <v>23</v>
      </c>
      <c r="S15" s="48"/>
      <c r="T15" s="46"/>
      <c r="U15" s="46"/>
      <c r="V15" s="44"/>
      <c r="W15" s="44"/>
      <c r="X15" s="44"/>
      <c r="Y15" s="44"/>
      <c r="Z15" s="44"/>
      <c r="AA15" s="44"/>
      <c r="AB15" s="44"/>
      <c r="AC15" s="44"/>
    </row>
    <row r="16" spans="1:29" s="52" customFormat="1" ht="12.75" customHeight="1" x14ac:dyDescent="0.2">
      <c r="A16" s="172" t="s">
        <v>1098</v>
      </c>
      <c r="B16" s="179" t="s">
        <v>547</v>
      </c>
      <c r="C16" s="173" t="s">
        <v>1036</v>
      </c>
      <c r="D16" s="44" t="s">
        <v>574</v>
      </c>
      <c r="E16" s="173">
        <v>20</v>
      </c>
      <c r="F16" s="173">
        <v>7</v>
      </c>
      <c r="G16" s="180">
        <v>10</v>
      </c>
      <c r="H16" s="180" t="s">
        <v>1038</v>
      </c>
      <c r="I16" s="92">
        <v>1400</v>
      </c>
      <c r="J16" s="53" t="s">
        <v>575</v>
      </c>
      <c r="K16" s="174">
        <v>43490</v>
      </c>
      <c r="L16" s="175">
        <f>Table11[[#This Row],[Date plantation]]-Table11[[#This Row],[Date semis]]</f>
        <v>31</v>
      </c>
      <c r="M16" s="174">
        <v>43521</v>
      </c>
      <c r="N16" s="46">
        <f>P16-K16-Table11[[#This Row],[Tps motte]]</f>
        <v>25</v>
      </c>
      <c r="O16" s="175">
        <f>Table11[[#This Row],[Début récolte]]-Table11[[#This Row],[Date semis]]</f>
        <v>56</v>
      </c>
      <c r="P16" s="176">
        <v>43546</v>
      </c>
      <c r="Q16" s="177">
        <v>43595</v>
      </c>
      <c r="R16" s="175">
        <f t="shared" si="3"/>
        <v>49</v>
      </c>
      <c r="S16" s="178"/>
      <c r="T16" s="175"/>
      <c r="U16" s="175"/>
      <c r="V16" s="173"/>
      <c r="W16" s="173"/>
      <c r="X16" s="173"/>
      <c r="Y16" s="173"/>
      <c r="Z16" s="44"/>
      <c r="AA16" s="44"/>
      <c r="AB16" s="44"/>
      <c r="AC16" s="44"/>
    </row>
    <row r="17" spans="1:29" s="52" customFormat="1" ht="12.75" customHeight="1" x14ac:dyDescent="0.2">
      <c r="A17" s="90" t="s">
        <v>1114</v>
      </c>
      <c r="B17" s="91" t="s">
        <v>1045</v>
      </c>
      <c r="C17" s="44" t="s">
        <v>576</v>
      </c>
      <c r="D17" s="44" t="s">
        <v>579</v>
      </c>
      <c r="E17" s="148">
        <v>40</v>
      </c>
      <c r="F17" s="173">
        <v>2</v>
      </c>
      <c r="G17" s="150">
        <v>5</v>
      </c>
      <c r="H17" s="86" t="s">
        <v>1046</v>
      </c>
      <c r="I17" s="92"/>
      <c r="J17" s="53"/>
      <c r="K17" s="54">
        <v>43496</v>
      </c>
      <c r="L17" s="46">
        <f>Table11[[#This Row],[Date plantation]]-Table11[[#This Row],[Date semis]]</f>
        <v>0</v>
      </c>
      <c r="M17" s="54">
        <v>43496</v>
      </c>
      <c r="N17" s="46">
        <f>P17-K17-Table11[[#This Row],[Tps motte]]</f>
        <v>106</v>
      </c>
      <c r="O17" s="46">
        <f>Table11[[#This Row],[Début récolte]]-Table11[[#This Row],[Date semis]]</f>
        <v>106</v>
      </c>
      <c r="P17" s="85">
        <v>43602</v>
      </c>
      <c r="Q17" s="45">
        <v>43630</v>
      </c>
      <c r="R17" s="46">
        <f t="shared" ref="R17:R29" si="4">Q17-P17</f>
        <v>28</v>
      </c>
      <c r="S17" s="48"/>
      <c r="T17" s="46"/>
      <c r="U17" s="46"/>
      <c r="V17" s="44"/>
      <c r="W17" s="44"/>
      <c r="X17" s="44"/>
      <c r="Y17" s="44"/>
      <c r="Z17" s="44"/>
      <c r="AA17" s="44"/>
      <c r="AB17" s="44"/>
      <c r="AC17" s="44"/>
    </row>
    <row r="18" spans="1:29" s="52" customFormat="1" ht="12.75" customHeight="1" x14ac:dyDescent="0.2">
      <c r="A18" s="90" t="s">
        <v>649</v>
      </c>
      <c r="B18" s="91" t="s">
        <v>544</v>
      </c>
      <c r="C18" s="44" t="s">
        <v>1047</v>
      </c>
      <c r="D18" s="44" t="s">
        <v>574</v>
      </c>
      <c r="E18" s="148">
        <v>40</v>
      </c>
      <c r="F18" s="173">
        <v>4</v>
      </c>
      <c r="G18" s="150">
        <v>10</v>
      </c>
      <c r="H18" s="86" t="s">
        <v>1048</v>
      </c>
      <c r="I18" s="92">
        <v>2100</v>
      </c>
      <c r="J18" s="53" t="s">
        <v>575</v>
      </c>
      <c r="K18" s="54">
        <v>43496</v>
      </c>
      <c r="L18" s="46">
        <f>Table11[[#This Row],[Date plantation]]-Table11[[#This Row],[Date semis]]</f>
        <v>34</v>
      </c>
      <c r="M18" s="54">
        <v>43530</v>
      </c>
      <c r="N18" s="46">
        <f>P18-K18-Table11[[#This Row],[Tps motte]]</f>
        <v>54</v>
      </c>
      <c r="O18" s="46">
        <f>Table11[[#This Row],[Début récolte]]-Table11[[#This Row],[Date semis]]</f>
        <v>88</v>
      </c>
      <c r="P18" s="85">
        <v>43584</v>
      </c>
      <c r="Q18" s="45">
        <v>43753</v>
      </c>
      <c r="R18" s="46">
        <f t="shared" si="4"/>
        <v>169</v>
      </c>
      <c r="S18" s="48"/>
      <c r="T18" s="46"/>
      <c r="U18" s="46"/>
      <c r="V18" s="44"/>
      <c r="W18" s="44"/>
      <c r="X18" s="44"/>
      <c r="Y18" s="44"/>
      <c r="Z18" s="44"/>
      <c r="AA18" s="44"/>
      <c r="AB18" s="44"/>
      <c r="AC18" s="44"/>
    </row>
    <row r="19" spans="1:29" s="52" customFormat="1" ht="12.75" customHeight="1" x14ac:dyDescent="0.2">
      <c r="A19" s="90" t="s">
        <v>1075</v>
      </c>
      <c r="B19" s="179" t="s">
        <v>1093</v>
      </c>
      <c r="C19" s="173" t="s">
        <v>1049</v>
      </c>
      <c r="D19" s="173" t="s">
        <v>579</v>
      </c>
      <c r="E19" s="173">
        <v>20</v>
      </c>
      <c r="F19" s="173">
        <v>7</v>
      </c>
      <c r="G19" s="180">
        <v>10</v>
      </c>
      <c r="H19" s="180"/>
      <c r="I19" s="92">
        <v>1400</v>
      </c>
      <c r="J19" s="53" t="s">
        <v>575</v>
      </c>
      <c r="K19" s="174">
        <v>43497</v>
      </c>
      <c r="L19" s="175">
        <f>Table11[[#This Row],[Date plantation]]-Table11[[#This Row],[Date semis]]</f>
        <v>19</v>
      </c>
      <c r="M19" s="174">
        <v>43516</v>
      </c>
      <c r="N19" s="46">
        <f>P19-K19-Table11[[#This Row],[Tps motte]]</f>
        <v>30</v>
      </c>
      <c r="O19" s="175">
        <f>Table11[[#This Row],[Début récolte]]-Table11[[#This Row],[Date semis]]</f>
        <v>49</v>
      </c>
      <c r="P19" s="176">
        <v>43546</v>
      </c>
      <c r="Q19" s="177">
        <v>43581</v>
      </c>
      <c r="R19" s="175">
        <f t="shared" si="4"/>
        <v>35</v>
      </c>
      <c r="S19" s="178"/>
      <c r="T19" s="175"/>
      <c r="U19" s="175"/>
      <c r="V19" s="173"/>
      <c r="W19" s="173"/>
      <c r="X19" s="173"/>
      <c r="Y19" s="173"/>
      <c r="Z19" s="44"/>
      <c r="AA19" s="44"/>
      <c r="AB19" s="44"/>
      <c r="AC19" s="44"/>
    </row>
    <row r="20" spans="1:29" s="52" customFormat="1" ht="12.75" customHeight="1" x14ac:dyDescent="0.2">
      <c r="A20" s="90" t="s">
        <v>1463</v>
      </c>
      <c r="B20" s="179" t="s">
        <v>531</v>
      </c>
      <c r="C20" s="173" t="s">
        <v>1050</v>
      </c>
      <c r="D20" s="173" t="s">
        <v>574</v>
      </c>
      <c r="E20" s="173">
        <v>40</v>
      </c>
      <c r="F20" s="173">
        <v>3</v>
      </c>
      <c r="G20" s="180">
        <v>7</v>
      </c>
      <c r="H20" s="180" t="s">
        <v>1048</v>
      </c>
      <c r="I20" s="92">
        <v>2100</v>
      </c>
      <c r="J20" s="53" t="s">
        <v>575</v>
      </c>
      <c r="K20" s="174">
        <v>43500</v>
      </c>
      <c r="L20" s="175">
        <f>Table11[[#This Row],[Date plantation]]-Table11[[#This Row],[Date semis]]</f>
        <v>148</v>
      </c>
      <c r="M20" s="174">
        <v>43648</v>
      </c>
      <c r="N20" s="46">
        <f>P20-K20-Table11[[#This Row],[Tps motte]]</f>
        <v>91</v>
      </c>
      <c r="O20" s="175">
        <f>Table11[[#This Row],[Début récolte]]-Table11[[#This Row],[Date semis]]</f>
        <v>239</v>
      </c>
      <c r="P20" s="176">
        <v>43739</v>
      </c>
      <c r="Q20" s="177">
        <v>43814</v>
      </c>
      <c r="R20" s="175">
        <f t="shared" si="4"/>
        <v>75</v>
      </c>
      <c r="S20" s="178"/>
      <c r="T20" s="175"/>
      <c r="U20" s="175"/>
      <c r="V20" s="173"/>
      <c r="W20" s="173"/>
      <c r="X20" s="173"/>
      <c r="Y20" s="173"/>
      <c r="Z20" s="44"/>
      <c r="AA20" s="44"/>
      <c r="AB20" s="44"/>
      <c r="AC20" s="44"/>
    </row>
    <row r="21" spans="1:29" s="52" customFormat="1" ht="12.75" customHeight="1" x14ac:dyDescent="0.2">
      <c r="A21" s="172" t="s">
        <v>1109</v>
      </c>
      <c r="B21" s="179" t="s">
        <v>545</v>
      </c>
      <c r="C21" s="173" t="s">
        <v>1051</v>
      </c>
      <c r="D21" s="173" t="s">
        <v>574</v>
      </c>
      <c r="E21" s="173">
        <v>40</v>
      </c>
      <c r="F21" s="173">
        <v>3</v>
      </c>
      <c r="G21" s="180">
        <v>8</v>
      </c>
      <c r="H21" s="180" t="s">
        <v>1031</v>
      </c>
      <c r="I21" s="92">
        <v>2100</v>
      </c>
      <c r="J21" s="53" t="s">
        <v>575</v>
      </c>
      <c r="K21" s="174">
        <v>43500</v>
      </c>
      <c r="L21" s="175">
        <f>Table11[[#This Row],[Date plantation]]-Table11[[#This Row],[Date semis]]</f>
        <v>28</v>
      </c>
      <c r="M21" s="174">
        <v>43528</v>
      </c>
      <c r="N21" s="46">
        <f>P21-K21-Table11[[#This Row],[Tps motte]]</f>
        <v>57</v>
      </c>
      <c r="O21" s="175">
        <f>Table11[[#This Row],[Début récolte]]-Table11[[#This Row],[Date semis]]</f>
        <v>85</v>
      </c>
      <c r="P21" s="176">
        <v>43585</v>
      </c>
      <c r="Q21" s="177">
        <v>43623</v>
      </c>
      <c r="R21" s="175">
        <f t="shared" si="4"/>
        <v>38</v>
      </c>
      <c r="S21" s="178"/>
      <c r="T21" s="175"/>
      <c r="U21" s="175"/>
      <c r="V21" s="173"/>
      <c r="W21" s="173"/>
      <c r="X21" s="173"/>
      <c r="Y21" s="173"/>
      <c r="Z21" s="44"/>
      <c r="AA21" s="44"/>
      <c r="AB21" s="44"/>
      <c r="AC21" s="44"/>
    </row>
    <row r="22" spans="1:29" s="52" customFormat="1" ht="12.75" customHeight="1" x14ac:dyDescent="0.2">
      <c r="A22" s="172" t="s">
        <v>1052</v>
      </c>
      <c r="B22" s="179" t="s">
        <v>582</v>
      </c>
      <c r="C22" s="173" t="s">
        <v>1053</v>
      </c>
      <c r="D22" s="173" t="s">
        <v>574</v>
      </c>
      <c r="E22" s="173">
        <v>10</v>
      </c>
      <c r="F22" s="173">
        <v>13</v>
      </c>
      <c r="G22" s="180"/>
      <c r="H22" s="180" t="s">
        <v>1054</v>
      </c>
      <c r="I22" s="92"/>
      <c r="J22" s="53"/>
      <c r="K22" s="174">
        <v>43502</v>
      </c>
      <c r="L22" s="175">
        <f>Table11[[#This Row],[Date plantation]]-Table11[[#This Row],[Date semis]]</f>
        <v>0</v>
      </c>
      <c r="M22" s="174">
        <v>43502</v>
      </c>
      <c r="N22" s="46">
        <f>P22-K22-Table11[[#This Row],[Tps motte]]</f>
        <v>51</v>
      </c>
      <c r="O22" s="175">
        <f>Table11[[#This Row],[Début récolte]]-Table11[[#This Row],[Date semis]]</f>
        <v>51</v>
      </c>
      <c r="P22" s="176">
        <v>43553</v>
      </c>
      <c r="Q22" s="177">
        <v>43579</v>
      </c>
      <c r="R22" s="175">
        <f t="shared" si="4"/>
        <v>26</v>
      </c>
      <c r="S22" s="178"/>
      <c r="T22" s="175"/>
      <c r="U22" s="175"/>
      <c r="V22" s="173"/>
      <c r="W22" s="173"/>
      <c r="X22" s="173"/>
      <c r="Y22" s="173"/>
      <c r="Z22" s="44"/>
      <c r="AA22" s="44"/>
      <c r="AB22" s="44"/>
      <c r="AC22" s="44"/>
    </row>
    <row r="23" spans="1:29" s="52" customFormat="1" ht="12.75" customHeight="1" x14ac:dyDescent="0.2">
      <c r="A23" s="172" t="s">
        <v>1151</v>
      </c>
      <c r="B23" s="179" t="s">
        <v>543</v>
      </c>
      <c r="C23" s="173" t="s">
        <v>1094</v>
      </c>
      <c r="D23" s="173" t="s">
        <v>574</v>
      </c>
      <c r="E23" s="173">
        <v>40</v>
      </c>
      <c r="F23" s="173">
        <v>3</v>
      </c>
      <c r="G23" s="180">
        <v>25</v>
      </c>
      <c r="H23" s="180" t="s">
        <v>627</v>
      </c>
      <c r="I23" s="92">
        <v>900</v>
      </c>
      <c r="J23" s="53" t="s">
        <v>575</v>
      </c>
      <c r="K23" s="174">
        <v>43514</v>
      </c>
      <c r="L23" s="175">
        <f>Table11[[#This Row],[Date plantation]]-Table11[[#This Row],[Date semis]]</f>
        <v>23</v>
      </c>
      <c r="M23" s="174">
        <v>43537</v>
      </c>
      <c r="N23" s="46">
        <f>P23-K23-Table11[[#This Row],[Tps motte]]</f>
        <v>44</v>
      </c>
      <c r="O23" s="175">
        <f>Table11[[#This Row],[Début récolte]]-Table11[[#This Row],[Date semis]]</f>
        <v>67</v>
      </c>
      <c r="P23" s="176">
        <v>43581</v>
      </c>
      <c r="Q23" s="177">
        <v>43799</v>
      </c>
      <c r="R23" s="175">
        <f t="shared" si="4"/>
        <v>218</v>
      </c>
      <c r="S23" s="178"/>
      <c r="T23" s="175"/>
      <c r="U23" s="175"/>
      <c r="V23" s="173"/>
      <c r="W23" s="173"/>
      <c r="X23" s="173"/>
      <c r="Y23" s="173"/>
      <c r="Z23" s="44"/>
      <c r="AA23" s="44"/>
      <c r="AB23" s="44"/>
      <c r="AC23" s="44"/>
    </row>
    <row r="24" spans="1:29" s="52" customFormat="1" ht="12.75" customHeight="1" x14ac:dyDescent="0.2">
      <c r="A24" s="172" t="s">
        <v>1164</v>
      </c>
      <c r="B24" s="179" t="s">
        <v>879</v>
      </c>
      <c r="C24" s="173"/>
      <c r="D24" s="173" t="s">
        <v>574</v>
      </c>
      <c r="E24" s="173">
        <v>15</v>
      </c>
      <c r="F24" s="173">
        <v>4</v>
      </c>
      <c r="G24" s="180">
        <v>15</v>
      </c>
      <c r="H24" s="180" t="s">
        <v>1068</v>
      </c>
      <c r="I24" s="92">
        <v>800</v>
      </c>
      <c r="J24" s="53" t="s">
        <v>575</v>
      </c>
      <c r="K24" s="174">
        <v>43514</v>
      </c>
      <c r="L24" s="175">
        <f>Table11[[#This Row],[Date plantation]]-Table11[[#This Row],[Date semis]]</f>
        <v>29</v>
      </c>
      <c r="M24" s="174">
        <v>43543</v>
      </c>
      <c r="N24" s="46">
        <f>P24-K24-Table11[[#This Row],[Tps motte]]</f>
        <v>50</v>
      </c>
      <c r="O24" s="175">
        <f>Table11[[#This Row],[Début récolte]]-Table11[[#This Row],[Date semis]]</f>
        <v>79</v>
      </c>
      <c r="P24" s="176">
        <v>43593</v>
      </c>
      <c r="Q24" s="177">
        <v>43613</v>
      </c>
      <c r="R24" s="175">
        <f t="shared" si="4"/>
        <v>20</v>
      </c>
      <c r="S24" s="178"/>
      <c r="T24" s="175"/>
      <c r="U24" s="175"/>
      <c r="V24" s="173"/>
      <c r="W24" s="173"/>
      <c r="X24" s="173"/>
      <c r="Y24" s="173"/>
      <c r="Z24" s="44"/>
      <c r="AA24" s="44"/>
      <c r="AB24" s="44"/>
      <c r="AC24" s="44"/>
    </row>
    <row r="25" spans="1:29" s="52" customFormat="1" ht="12.75" customHeight="1" x14ac:dyDescent="0.2">
      <c r="A25" s="172" t="s">
        <v>1152</v>
      </c>
      <c r="B25" s="179" t="s">
        <v>542</v>
      </c>
      <c r="C25" s="173" t="s">
        <v>1069</v>
      </c>
      <c r="D25" s="173" t="s">
        <v>574</v>
      </c>
      <c r="E25" s="173">
        <v>10</v>
      </c>
      <c r="F25" s="173">
        <v>3</v>
      </c>
      <c r="G25" s="180">
        <v>20</v>
      </c>
      <c r="H25" s="86" t="s">
        <v>1039</v>
      </c>
      <c r="I25" s="92">
        <v>300</v>
      </c>
      <c r="J25" s="53" t="s">
        <v>575</v>
      </c>
      <c r="K25" s="174">
        <v>43514</v>
      </c>
      <c r="L25" s="175">
        <f>Table11[[#This Row],[Date plantation]]-Table11[[#This Row],[Date semis]]</f>
        <v>23</v>
      </c>
      <c r="M25" s="174">
        <v>43537</v>
      </c>
      <c r="N25" s="46">
        <f>P25-K25-Table11[[#This Row],[Tps motte]]</f>
        <v>77</v>
      </c>
      <c r="O25" s="175">
        <f>Table11[[#This Row],[Début récolte]]-Table11[[#This Row],[Date semis]]</f>
        <v>100</v>
      </c>
      <c r="P25" s="176">
        <v>43614</v>
      </c>
      <c r="Q25" s="177">
        <v>43661</v>
      </c>
      <c r="R25" s="175">
        <f t="shared" si="4"/>
        <v>47</v>
      </c>
      <c r="S25" s="178"/>
      <c r="T25" s="175"/>
      <c r="U25" s="175"/>
      <c r="V25" s="173"/>
      <c r="W25" s="173"/>
      <c r="X25" s="173"/>
      <c r="Y25" s="173"/>
      <c r="Z25" s="44"/>
      <c r="AA25" s="44"/>
      <c r="AB25" s="44"/>
      <c r="AC25" s="44"/>
    </row>
    <row r="26" spans="1:29" s="52" customFormat="1" ht="12.75" customHeight="1" x14ac:dyDescent="0.2">
      <c r="A26" s="172" t="s">
        <v>1163</v>
      </c>
      <c r="B26" s="91" t="s">
        <v>540</v>
      </c>
      <c r="C26" s="44" t="s">
        <v>1070</v>
      </c>
      <c r="D26" s="173" t="s">
        <v>574</v>
      </c>
      <c r="E26" s="173"/>
      <c r="F26" s="173"/>
      <c r="G26" s="180"/>
      <c r="H26" s="86" t="s">
        <v>1039</v>
      </c>
      <c r="I26" s="92">
        <v>500</v>
      </c>
      <c r="J26" s="53" t="s">
        <v>575</v>
      </c>
      <c r="K26" s="174">
        <v>43514</v>
      </c>
      <c r="L26" s="175">
        <f>Table11[[#This Row],[Date plantation]]-Table11[[#This Row],[Date semis]]</f>
        <v>23</v>
      </c>
      <c r="M26" s="174">
        <v>43537</v>
      </c>
      <c r="N26" s="46">
        <f>P26-K26-Table11[[#This Row],[Tps motte]]</f>
        <v>69</v>
      </c>
      <c r="O26" s="175">
        <f>Table11[[#This Row],[Début récolte]]-Table11[[#This Row],[Date semis]]</f>
        <v>92</v>
      </c>
      <c r="P26" s="176">
        <v>43606</v>
      </c>
      <c r="Q26" s="177">
        <v>43626</v>
      </c>
      <c r="R26" s="175">
        <f t="shared" si="4"/>
        <v>20</v>
      </c>
      <c r="S26" s="178"/>
      <c r="T26" s="175"/>
      <c r="U26" s="175"/>
      <c r="V26" s="173"/>
      <c r="W26" s="173"/>
      <c r="X26" s="173"/>
      <c r="Y26" s="173"/>
      <c r="Z26" s="44"/>
      <c r="AA26" s="44"/>
      <c r="AB26" s="44"/>
      <c r="AC26" s="44"/>
    </row>
    <row r="27" spans="1:29" s="52" customFormat="1" ht="12.75" customHeight="1" x14ac:dyDescent="0.2">
      <c r="A27" s="172" t="s">
        <v>1079</v>
      </c>
      <c r="B27" s="179" t="s">
        <v>583</v>
      </c>
      <c r="C27" s="173" t="s">
        <v>1078</v>
      </c>
      <c r="D27" s="173" t="s">
        <v>574</v>
      </c>
      <c r="E27" s="173">
        <v>20</v>
      </c>
      <c r="F27" s="173">
        <v>13</v>
      </c>
      <c r="G27" s="180"/>
      <c r="H27" s="180" t="s">
        <v>1054</v>
      </c>
      <c r="I27" s="92"/>
      <c r="J27" s="53"/>
      <c r="K27" s="174">
        <v>43517</v>
      </c>
      <c r="L27" s="175">
        <f>Table11[[#This Row],[Date plantation]]-Table11[[#This Row],[Date semis]]</f>
        <v>0</v>
      </c>
      <c r="M27" s="174">
        <v>43517</v>
      </c>
      <c r="N27" s="46">
        <f>P27-K27-Table11[[#This Row],[Tps motte]]</f>
        <v>43</v>
      </c>
      <c r="O27" s="175">
        <f>Table11[[#This Row],[Début récolte]]-Table11[[#This Row],[Date semis]]</f>
        <v>43</v>
      </c>
      <c r="P27" s="176">
        <v>43560</v>
      </c>
      <c r="Q27" s="177">
        <v>43581</v>
      </c>
      <c r="R27" s="175">
        <f t="shared" ref="R27" si="5">Q27-P27</f>
        <v>21</v>
      </c>
      <c r="S27" s="178"/>
      <c r="T27" s="175"/>
      <c r="U27" s="175"/>
      <c r="V27" s="173"/>
      <c r="W27" s="173"/>
      <c r="X27" s="173"/>
      <c r="Y27" s="173"/>
      <c r="Z27" s="44"/>
      <c r="AA27" s="44"/>
      <c r="AB27" s="44"/>
      <c r="AC27" s="44"/>
    </row>
    <row r="28" spans="1:29" s="52" customFormat="1" ht="12.75" customHeight="1" x14ac:dyDescent="0.2">
      <c r="A28" s="172" t="s">
        <v>650</v>
      </c>
      <c r="B28" s="179" t="s">
        <v>541</v>
      </c>
      <c r="C28" s="173" t="s">
        <v>1084</v>
      </c>
      <c r="D28" s="173" t="s">
        <v>574</v>
      </c>
      <c r="E28" s="173">
        <v>40</v>
      </c>
      <c r="F28" s="173">
        <v>7</v>
      </c>
      <c r="G28" s="180"/>
      <c r="H28" s="180" t="s">
        <v>1085</v>
      </c>
      <c r="I28" s="92"/>
      <c r="J28" s="188"/>
      <c r="K28" s="174">
        <v>43518</v>
      </c>
      <c r="L28" s="175">
        <f>Table11[[#This Row],[Date plantation]]-Table11[[#This Row],[Date semis]]</f>
        <v>0</v>
      </c>
      <c r="M28" s="174">
        <v>43518</v>
      </c>
      <c r="N28" s="46">
        <f>P28-K28-Table11[[#This Row],[Tps motte]]</f>
        <v>96</v>
      </c>
      <c r="O28" s="175">
        <f>Table11[[#This Row],[Début récolte]]-Table11[[#This Row],[Date semis]]</f>
        <v>96</v>
      </c>
      <c r="P28" s="176">
        <v>43614</v>
      </c>
      <c r="Q28" s="177">
        <v>43661</v>
      </c>
      <c r="R28" s="175">
        <f>Q28-P28</f>
        <v>47</v>
      </c>
      <c r="S28" s="178"/>
      <c r="T28" s="175"/>
      <c r="U28" s="175"/>
      <c r="V28" s="173"/>
      <c r="W28" s="173"/>
      <c r="X28" s="173"/>
      <c r="Y28" s="173"/>
      <c r="Z28" s="44"/>
      <c r="AA28" s="44"/>
      <c r="AB28" s="44"/>
      <c r="AC28" s="44"/>
    </row>
    <row r="29" spans="1:29" s="52" customFormat="1" ht="12.75" customHeight="1" x14ac:dyDescent="0.2">
      <c r="A29" s="172" t="s">
        <v>1165</v>
      </c>
      <c r="B29" s="179" t="s">
        <v>549</v>
      </c>
      <c r="C29" s="173" t="s">
        <v>1036</v>
      </c>
      <c r="D29" s="44" t="s">
        <v>574</v>
      </c>
      <c r="E29" s="173">
        <v>10</v>
      </c>
      <c r="F29" s="173">
        <v>7</v>
      </c>
      <c r="G29" s="180">
        <v>10</v>
      </c>
      <c r="H29" s="180" t="s">
        <v>1038</v>
      </c>
      <c r="I29" s="92">
        <v>700</v>
      </c>
      <c r="J29" s="53" t="s">
        <v>575</v>
      </c>
      <c r="K29" s="174">
        <v>43523</v>
      </c>
      <c r="L29" s="175">
        <f>Table11[[#This Row],[Date plantation]]-Table11[[#This Row],[Date semis]]</f>
        <v>20</v>
      </c>
      <c r="M29" s="174">
        <v>43543</v>
      </c>
      <c r="N29" s="46">
        <f>P29-K29-Table11[[#This Row],[Tps motte]]</f>
        <v>38</v>
      </c>
      <c r="O29" s="175">
        <f>Table11[[#This Row],[Début récolte]]-Table11[[#This Row],[Date semis]]</f>
        <v>58</v>
      </c>
      <c r="P29" s="176">
        <v>43581</v>
      </c>
      <c r="Q29" s="177">
        <v>43609</v>
      </c>
      <c r="R29" s="175">
        <f t="shared" si="4"/>
        <v>28</v>
      </c>
      <c r="S29" s="178"/>
      <c r="T29" s="175"/>
      <c r="U29" s="175"/>
      <c r="V29" s="173"/>
      <c r="W29" s="173"/>
      <c r="X29" s="173"/>
      <c r="Y29" s="173"/>
      <c r="Z29" s="44"/>
      <c r="AA29" s="44"/>
      <c r="AB29" s="44"/>
      <c r="AC29" s="44"/>
    </row>
    <row r="30" spans="1:29" s="52" customFormat="1" ht="12.75" customHeight="1" x14ac:dyDescent="0.2">
      <c r="A30" s="172" t="s">
        <v>1161</v>
      </c>
      <c r="B30" s="179" t="s">
        <v>1095</v>
      </c>
      <c r="C30" s="173" t="s">
        <v>1049</v>
      </c>
      <c r="D30" s="173" t="s">
        <v>579</v>
      </c>
      <c r="E30" s="173">
        <v>20</v>
      </c>
      <c r="F30" s="173">
        <v>7</v>
      </c>
      <c r="G30" s="180">
        <v>10</v>
      </c>
      <c r="H30" s="180"/>
      <c r="I30" s="92">
        <v>1400</v>
      </c>
      <c r="J30" s="53" t="s">
        <v>575</v>
      </c>
      <c r="K30" s="174">
        <v>43523</v>
      </c>
      <c r="L30" s="175">
        <f>Table11[[#This Row],[Date plantation]]-Table11[[#This Row],[Date semis]]</f>
        <v>13</v>
      </c>
      <c r="M30" s="174">
        <v>43536</v>
      </c>
      <c r="N30" s="46">
        <f>P30-K30-Table11[[#This Row],[Tps motte]]</f>
        <v>28</v>
      </c>
      <c r="O30" s="175">
        <f>Table11[[#This Row],[Début récolte]]-Table11[[#This Row],[Date semis]]</f>
        <v>41</v>
      </c>
      <c r="P30" s="176">
        <v>43564</v>
      </c>
      <c r="Q30" s="177">
        <v>43595</v>
      </c>
      <c r="R30" s="175">
        <f t="shared" ref="R30:R49" si="6">Q30-P30</f>
        <v>31</v>
      </c>
      <c r="S30" s="178"/>
      <c r="T30" s="175"/>
      <c r="U30" s="175"/>
      <c r="V30" s="173"/>
      <c r="W30" s="173"/>
      <c r="X30" s="173"/>
      <c r="Y30" s="173"/>
      <c r="Z30" s="44"/>
      <c r="AA30" s="44"/>
      <c r="AB30" s="44"/>
      <c r="AC30" s="44"/>
    </row>
    <row r="31" spans="1:29" s="212" customFormat="1" ht="12.75" customHeight="1" x14ac:dyDescent="0.2">
      <c r="A31" s="213" t="s">
        <v>1247</v>
      </c>
      <c r="B31" s="240" t="s">
        <v>554</v>
      </c>
      <c r="C31" s="213" t="s">
        <v>666</v>
      </c>
      <c r="D31" s="211" t="s">
        <v>574</v>
      </c>
      <c r="E31" s="213">
        <v>60</v>
      </c>
      <c r="F31" s="213">
        <v>2</v>
      </c>
      <c r="G31" s="214">
        <v>50</v>
      </c>
      <c r="H31" s="214"/>
      <c r="I31" s="216">
        <v>500</v>
      </c>
      <c r="J31" s="217" t="s">
        <v>575</v>
      </c>
      <c r="K31" s="218">
        <v>43525</v>
      </c>
      <c r="L31" s="219">
        <f>Table11[[#This Row],[Date plantation]]-Table11[[#This Row],[Date semis]]</f>
        <v>59</v>
      </c>
      <c r="M31" s="218">
        <v>43584</v>
      </c>
      <c r="N31" s="46">
        <f>P31-K31-Table11[[#This Row],[Tps motte]]</f>
        <v>-43584</v>
      </c>
      <c r="O31" s="219">
        <f>Table11[[#This Row],[Début récolte]]-Table11[[#This Row],[Date semis]]</f>
        <v>-43525</v>
      </c>
      <c r="P31" s="218"/>
      <c r="Q31" s="220"/>
      <c r="R31" s="219">
        <f t="shared" si="6"/>
        <v>0</v>
      </c>
      <c r="S31" s="221"/>
      <c r="T31" s="219"/>
      <c r="U31" s="219"/>
      <c r="V31" s="213"/>
      <c r="W31" s="213"/>
      <c r="X31" s="213"/>
      <c r="Y31" s="213"/>
      <c r="Z31" s="211"/>
      <c r="AA31" s="211"/>
      <c r="AB31" s="211"/>
      <c r="AC31" s="211"/>
    </row>
    <row r="32" spans="1:29" s="52" customFormat="1" ht="12.75" customHeight="1" x14ac:dyDescent="0.2">
      <c r="A32" s="90" t="s">
        <v>1317</v>
      </c>
      <c r="B32" s="179" t="s">
        <v>20</v>
      </c>
      <c r="C32" s="173" t="s">
        <v>644</v>
      </c>
      <c r="D32" s="44" t="s">
        <v>1107</v>
      </c>
      <c r="E32" s="173"/>
      <c r="F32" s="173"/>
      <c r="G32" s="180"/>
      <c r="H32" s="180"/>
      <c r="I32" s="92">
        <v>400</v>
      </c>
      <c r="J32" s="53" t="s">
        <v>575</v>
      </c>
      <c r="K32" s="174">
        <v>43525</v>
      </c>
      <c r="L32" s="175">
        <f>Table11[[#This Row],[Date plantation]]-Table11[[#This Row],[Date semis]]</f>
        <v>87</v>
      </c>
      <c r="M32" s="174">
        <v>43612</v>
      </c>
      <c r="N32" s="46">
        <f>P32-K32-Table11[[#This Row],[Tps motte]]</f>
        <v>67</v>
      </c>
      <c r="O32" s="175">
        <f>Table11[[#This Row],[Début récolte]]-Table11[[#This Row],[Date semis]]</f>
        <v>154</v>
      </c>
      <c r="P32" s="176">
        <v>43679</v>
      </c>
      <c r="Q32" s="177">
        <v>43783</v>
      </c>
      <c r="R32" s="175">
        <f>Q32-P32</f>
        <v>104</v>
      </c>
      <c r="S32" s="178"/>
      <c r="T32" s="175"/>
      <c r="U32" s="175"/>
      <c r="V32" s="173"/>
      <c r="W32" s="173"/>
      <c r="X32" s="173"/>
      <c r="Y32" s="173"/>
      <c r="Z32" s="44"/>
      <c r="AA32" s="44"/>
      <c r="AB32" s="44"/>
      <c r="AC32" s="44"/>
    </row>
    <row r="33" spans="1:29" s="52" customFormat="1" ht="12.75" customHeight="1" x14ac:dyDescent="0.2">
      <c r="A33" s="90" t="s">
        <v>1298</v>
      </c>
      <c r="B33" s="179" t="s">
        <v>20</v>
      </c>
      <c r="C33" s="173" t="s">
        <v>691</v>
      </c>
      <c r="D33" s="44" t="s">
        <v>1107</v>
      </c>
      <c r="E33" s="173">
        <v>30</v>
      </c>
      <c r="F33" s="173">
        <v>1</v>
      </c>
      <c r="G33" s="180">
        <v>50</v>
      </c>
      <c r="H33" s="180"/>
      <c r="I33" s="92">
        <v>400</v>
      </c>
      <c r="J33" s="53" t="s">
        <v>575</v>
      </c>
      <c r="K33" s="174">
        <v>43525</v>
      </c>
      <c r="L33" s="175">
        <f>Table11[[#This Row],[Date plantation]]-Table11[[#This Row],[Date semis]]</f>
        <v>77</v>
      </c>
      <c r="M33" s="174">
        <v>43602</v>
      </c>
      <c r="N33" s="46">
        <f>P33-K33-Table11[[#This Row],[Tps motte]]</f>
        <v>77</v>
      </c>
      <c r="O33" s="175">
        <f>Table11[[#This Row],[Début récolte]]-Table11[[#This Row],[Date semis]]</f>
        <v>154</v>
      </c>
      <c r="P33" s="176">
        <v>43679</v>
      </c>
      <c r="Q33" s="177">
        <v>43782</v>
      </c>
      <c r="R33" s="175">
        <f>Q33-P33</f>
        <v>103</v>
      </c>
      <c r="S33" s="178"/>
      <c r="T33" s="175"/>
      <c r="U33" s="175"/>
      <c r="V33" s="173"/>
      <c r="W33" s="173"/>
      <c r="X33" s="173"/>
      <c r="Y33" s="173"/>
      <c r="Z33" s="44"/>
      <c r="AA33" s="44"/>
      <c r="AB33" s="44"/>
      <c r="AC33" s="44"/>
    </row>
    <row r="34" spans="1:29" s="52" customFormat="1" ht="12.75" customHeight="1" x14ac:dyDescent="0.2">
      <c r="A34" s="90" t="s">
        <v>1307</v>
      </c>
      <c r="B34" s="179" t="s">
        <v>390</v>
      </c>
      <c r="C34" s="173" t="s">
        <v>1108</v>
      </c>
      <c r="D34" s="44" t="s">
        <v>585</v>
      </c>
      <c r="E34" s="173">
        <v>20</v>
      </c>
      <c r="F34" s="173">
        <v>1</v>
      </c>
      <c r="G34" s="180">
        <v>50</v>
      </c>
      <c r="H34" s="180"/>
      <c r="I34" s="92">
        <v>200</v>
      </c>
      <c r="J34" s="53" t="s">
        <v>575</v>
      </c>
      <c r="K34" s="174">
        <v>43525</v>
      </c>
      <c r="L34" s="175">
        <f>Table11[[#This Row],[Date plantation]]-Table11[[#This Row],[Date semis]]</f>
        <v>81</v>
      </c>
      <c r="M34" s="174">
        <v>43606</v>
      </c>
      <c r="N34" s="46">
        <f>P34-K34-Table11[[#This Row],[Tps motte]]</f>
        <v>65</v>
      </c>
      <c r="O34" s="175">
        <f>Table11[[#This Row],[Début récolte]]-Table11[[#This Row],[Date semis]]</f>
        <v>146</v>
      </c>
      <c r="P34" s="176">
        <v>43671</v>
      </c>
      <c r="Q34" s="177">
        <v>43783</v>
      </c>
      <c r="R34" s="175">
        <f t="shared" si="6"/>
        <v>112</v>
      </c>
      <c r="S34" s="178"/>
      <c r="T34" s="175"/>
      <c r="U34" s="175"/>
      <c r="V34" s="173"/>
      <c r="W34" s="173"/>
      <c r="X34" s="173"/>
      <c r="Y34" s="173"/>
      <c r="Z34" s="44"/>
      <c r="AA34" s="44"/>
      <c r="AB34" s="44"/>
      <c r="AC34" s="44"/>
    </row>
    <row r="35" spans="1:29" s="52" customFormat="1" ht="12.75" customHeight="1" x14ac:dyDescent="0.2">
      <c r="A35" s="172" t="s">
        <v>1171</v>
      </c>
      <c r="B35" s="179" t="s">
        <v>560</v>
      </c>
      <c r="C35" s="173" t="s">
        <v>1036</v>
      </c>
      <c r="D35" s="44" t="s">
        <v>574</v>
      </c>
      <c r="E35" s="173">
        <v>10</v>
      </c>
      <c r="F35" s="173">
        <v>7</v>
      </c>
      <c r="G35" s="180">
        <v>10</v>
      </c>
      <c r="H35" s="180"/>
      <c r="I35" s="92">
        <v>700</v>
      </c>
      <c r="J35" s="53" t="s">
        <v>575</v>
      </c>
      <c r="K35" s="174">
        <v>43530</v>
      </c>
      <c r="L35" s="175">
        <f>Table11[[#This Row],[Date plantation]]-Table11[[#This Row],[Date semis]]</f>
        <v>21</v>
      </c>
      <c r="M35" s="174">
        <v>43551</v>
      </c>
      <c r="N35" s="46">
        <f>P35-K35-Table11[[#This Row],[Tps motte]]</f>
        <v>27</v>
      </c>
      <c r="O35" s="175">
        <f>Table11[[#This Row],[Début récolte]]-Table11[[#This Row],[Date semis]]</f>
        <v>48</v>
      </c>
      <c r="P35" s="176">
        <v>43578</v>
      </c>
      <c r="Q35" s="177">
        <v>43602</v>
      </c>
      <c r="R35" s="175">
        <f t="shared" si="6"/>
        <v>24</v>
      </c>
      <c r="S35" s="178"/>
      <c r="T35" s="175"/>
      <c r="U35" s="175"/>
      <c r="V35" s="173"/>
      <c r="W35" s="173"/>
      <c r="X35" s="173"/>
      <c r="Y35" s="173"/>
      <c r="Z35" s="44"/>
      <c r="AA35" s="44"/>
      <c r="AB35" s="44"/>
      <c r="AC35" s="44"/>
    </row>
    <row r="36" spans="1:29" s="52" customFormat="1" ht="12.75" customHeight="1" x14ac:dyDescent="0.2">
      <c r="A36" s="172" t="s">
        <v>1251</v>
      </c>
      <c r="B36" s="179" t="s">
        <v>573</v>
      </c>
      <c r="C36" s="173" t="s">
        <v>1224</v>
      </c>
      <c r="D36" s="44" t="s">
        <v>585</v>
      </c>
      <c r="E36" s="173">
        <v>36</v>
      </c>
      <c r="F36" s="173">
        <v>1</v>
      </c>
      <c r="G36" s="180">
        <v>80</v>
      </c>
      <c r="H36" s="180"/>
      <c r="I36" s="92">
        <v>100</v>
      </c>
      <c r="J36" s="53" t="s">
        <v>1231</v>
      </c>
      <c r="K36" s="174">
        <v>43535</v>
      </c>
      <c r="L36" s="175">
        <f>Table11[[#This Row],[Date plantation]]-Table11[[#This Row],[Date semis]]</f>
        <v>53</v>
      </c>
      <c r="M36" s="176">
        <v>43588</v>
      </c>
      <c r="N36" s="46">
        <f>P36-K36-Table11[[#This Row],[Tps motte]]</f>
        <v>74</v>
      </c>
      <c r="O36" s="175">
        <f>Table11[[#This Row],[Début récolte]]-Table11[[#This Row],[Date semis]]</f>
        <v>127</v>
      </c>
      <c r="P36" s="176">
        <v>43662</v>
      </c>
      <c r="Q36" s="177">
        <v>43766</v>
      </c>
      <c r="R36" s="175">
        <f t="shared" ref="R36:R41" si="7">Q36-P36</f>
        <v>104</v>
      </c>
      <c r="S36" s="204">
        <f>Table11[[#This Row],[Surface]]/Table11[[#This Row],[Espct (cm)]]*100</f>
        <v>45</v>
      </c>
      <c r="T36" s="175"/>
      <c r="U36" s="175"/>
      <c r="V36" s="173"/>
      <c r="W36" s="173"/>
      <c r="X36" s="173"/>
      <c r="Y36" s="173"/>
      <c r="Z36" s="44"/>
      <c r="AA36" s="44"/>
      <c r="AB36" s="44"/>
      <c r="AC36" s="44"/>
    </row>
    <row r="37" spans="1:29" s="52" customFormat="1" ht="12.75" customHeight="1" x14ac:dyDescent="0.2">
      <c r="A37" s="172" t="s">
        <v>1252</v>
      </c>
      <c r="B37" s="179" t="s">
        <v>573</v>
      </c>
      <c r="C37" s="173" t="s">
        <v>1225</v>
      </c>
      <c r="D37" s="44" t="s">
        <v>585</v>
      </c>
      <c r="E37" s="173">
        <v>48</v>
      </c>
      <c r="F37" s="173">
        <v>1</v>
      </c>
      <c r="G37" s="180">
        <v>80</v>
      </c>
      <c r="H37" s="180"/>
      <c r="I37" s="92">
        <v>100</v>
      </c>
      <c r="J37" s="53" t="s">
        <v>1232</v>
      </c>
      <c r="K37" s="174">
        <v>43535</v>
      </c>
      <c r="L37" s="175">
        <f>Table11[[#This Row],[Date plantation]]-Table11[[#This Row],[Date semis]]</f>
        <v>53</v>
      </c>
      <c r="M37" s="176">
        <v>43588</v>
      </c>
      <c r="N37" s="46">
        <f>P37-K37-Table11[[#This Row],[Tps motte]]</f>
        <v>74</v>
      </c>
      <c r="O37" s="175">
        <f>Table11[[#This Row],[Début récolte]]-Table11[[#This Row],[Date semis]]</f>
        <v>127</v>
      </c>
      <c r="P37" s="176">
        <v>43662</v>
      </c>
      <c r="Q37" s="177">
        <v>43766</v>
      </c>
      <c r="R37" s="175">
        <f t="shared" si="7"/>
        <v>104</v>
      </c>
      <c r="S37" s="204">
        <f>Table11[[#This Row],[Surface]]/Table11[[#This Row],[Espct (cm)]]*100</f>
        <v>60</v>
      </c>
      <c r="T37" s="175"/>
      <c r="U37" s="175"/>
      <c r="V37" s="173"/>
      <c r="W37" s="173"/>
      <c r="X37" s="173"/>
      <c r="Y37" s="173"/>
      <c r="Z37" s="44"/>
      <c r="AA37" s="44"/>
      <c r="AB37" s="44"/>
      <c r="AC37" s="44"/>
    </row>
    <row r="38" spans="1:29" s="52" customFormat="1" ht="12.75" customHeight="1" x14ac:dyDescent="0.2">
      <c r="A38" s="172" t="s">
        <v>1250</v>
      </c>
      <c r="B38" s="179" t="s">
        <v>573</v>
      </c>
      <c r="C38" s="173" t="s">
        <v>1226</v>
      </c>
      <c r="D38" s="44" t="s">
        <v>585</v>
      </c>
      <c r="E38" s="173">
        <v>60</v>
      </c>
      <c r="F38" s="173">
        <v>1</v>
      </c>
      <c r="G38" s="180">
        <v>60</v>
      </c>
      <c r="H38" s="180"/>
      <c r="I38" s="92">
        <v>100</v>
      </c>
      <c r="J38" s="53" t="s">
        <v>1233</v>
      </c>
      <c r="K38" s="174">
        <v>43535</v>
      </c>
      <c r="L38" s="175">
        <f>Table11[[#This Row],[Date plantation]]-Table11[[#This Row],[Date semis]]</f>
        <v>53</v>
      </c>
      <c r="M38" s="176">
        <v>43588</v>
      </c>
      <c r="N38" s="46">
        <f>P38-K38-Table11[[#This Row],[Tps motte]]</f>
        <v>74</v>
      </c>
      <c r="O38" s="175">
        <f>Table11[[#This Row],[Début récolte]]-Table11[[#This Row],[Date semis]]</f>
        <v>127</v>
      </c>
      <c r="P38" s="176">
        <v>43662</v>
      </c>
      <c r="Q38" s="177">
        <v>43766</v>
      </c>
      <c r="R38" s="175">
        <f t="shared" si="7"/>
        <v>104</v>
      </c>
      <c r="S38" s="204">
        <f>Table11[[#This Row],[Surface]]/Table11[[#This Row],[Espct (cm)]]*100</f>
        <v>100</v>
      </c>
      <c r="T38" s="175"/>
      <c r="U38" s="175"/>
      <c r="V38" s="173"/>
      <c r="W38" s="173"/>
      <c r="X38" s="173"/>
      <c r="Y38" s="173"/>
      <c r="Z38" s="44"/>
      <c r="AA38" s="44"/>
      <c r="AB38" s="44"/>
      <c r="AC38" s="44"/>
    </row>
    <row r="39" spans="1:29" s="52" customFormat="1" ht="12.75" customHeight="1" x14ac:dyDescent="0.2">
      <c r="A39" s="172" t="s">
        <v>1253</v>
      </c>
      <c r="B39" s="179" t="s">
        <v>573</v>
      </c>
      <c r="C39" s="173" t="s">
        <v>1228</v>
      </c>
      <c r="D39" s="44" t="s">
        <v>585</v>
      </c>
      <c r="E39" s="173">
        <v>24</v>
      </c>
      <c r="F39" s="173">
        <v>1</v>
      </c>
      <c r="G39" s="180">
        <v>80</v>
      </c>
      <c r="H39" s="180"/>
      <c r="I39" s="92">
        <v>100</v>
      </c>
      <c r="J39" s="53" t="s">
        <v>1234</v>
      </c>
      <c r="K39" s="174">
        <v>43535</v>
      </c>
      <c r="L39" s="175">
        <f>Table11[[#This Row],[Date plantation]]-Table11[[#This Row],[Date semis]]</f>
        <v>53</v>
      </c>
      <c r="M39" s="176">
        <v>43588</v>
      </c>
      <c r="N39" s="46">
        <f>P39-K39-Table11[[#This Row],[Tps motte]]</f>
        <v>74</v>
      </c>
      <c r="O39" s="175">
        <f>Table11[[#This Row],[Début récolte]]-Table11[[#This Row],[Date semis]]</f>
        <v>127</v>
      </c>
      <c r="P39" s="176">
        <v>43662</v>
      </c>
      <c r="Q39" s="177">
        <v>43766</v>
      </c>
      <c r="R39" s="175">
        <f t="shared" si="7"/>
        <v>104</v>
      </c>
      <c r="S39" s="204">
        <f>Table11[[#This Row],[Surface]]/Table11[[#This Row],[Espct (cm)]]*100</f>
        <v>30</v>
      </c>
      <c r="T39" s="175"/>
      <c r="U39" s="175"/>
      <c r="V39" s="173"/>
      <c r="W39" s="173"/>
      <c r="X39" s="173"/>
      <c r="Y39" s="173"/>
      <c r="Z39" s="44"/>
      <c r="AA39" s="44"/>
      <c r="AB39" s="44"/>
      <c r="AC39" s="44"/>
    </row>
    <row r="40" spans="1:29" s="52" customFormat="1" ht="12.75" customHeight="1" x14ac:dyDescent="0.2">
      <c r="A40" s="172" t="s">
        <v>1075</v>
      </c>
      <c r="B40" s="179" t="s">
        <v>573</v>
      </c>
      <c r="C40" s="173" t="s">
        <v>1227</v>
      </c>
      <c r="D40" s="44" t="s">
        <v>585</v>
      </c>
      <c r="E40" s="173">
        <v>24</v>
      </c>
      <c r="F40" s="173">
        <v>1</v>
      </c>
      <c r="G40" s="180">
        <v>80</v>
      </c>
      <c r="H40" s="180"/>
      <c r="I40" s="92">
        <v>100</v>
      </c>
      <c r="J40" s="53" t="s">
        <v>1235</v>
      </c>
      <c r="K40" s="174">
        <v>43535</v>
      </c>
      <c r="L40" s="175">
        <f>Table11[[#This Row],[Date plantation]]-Table11[[#This Row],[Date semis]]</f>
        <v>53</v>
      </c>
      <c r="M40" s="176">
        <v>43588</v>
      </c>
      <c r="N40" s="46">
        <f>P40-K40-Table11[[#This Row],[Tps motte]]</f>
        <v>74</v>
      </c>
      <c r="O40" s="175">
        <f>Table11[[#This Row],[Début récolte]]-Table11[[#This Row],[Date semis]]</f>
        <v>127</v>
      </c>
      <c r="P40" s="176">
        <v>43662</v>
      </c>
      <c r="Q40" s="177">
        <v>43766</v>
      </c>
      <c r="R40" s="175">
        <f t="shared" si="7"/>
        <v>104</v>
      </c>
      <c r="S40" s="204">
        <f>Table11[[#This Row],[Surface]]/Table11[[#This Row],[Espct (cm)]]*100</f>
        <v>30</v>
      </c>
      <c r="T40" s="175"/>
      <c r="U40" s="175"/>
      <c r="V40" s="173"/>
      <c r="W40" s="173"/>
      <c r="X40" s="173"/>
      <c r="Y40" s="173"/>
      <c r="Z40" s="44"/>
      <c r="AA40" s="44"/>
      <c r="AB40" s="44"/>
      <c r="AC40" s="44"/>
    </row>
    <row r="41" spans="1:29" s="52" customFormat="1" ht="12.75" customHeight="1" x14ac:dyDescent="0.2">
      <c r="A41" s="172" t="s">
        <v>1254</v>
      </c>
      <c r="B41" s="179" t="s">
        <v>1229</v>
      </c>
      <c r="C41" s="173" t="s">
        <v>1230</v>
      </c>
      <c r="D41" s="173" t="s">
        <v>585</v>
      </c>
      <c r="E41" s="173">
        <v>24</v>
      </c>
      <c r="F41" s="173">
        <v>1</v>
      </c>
      <c r="G41" s="180">
        <v>80</v>
      </c>
      <c r="H41" s="180"/>
      <c r="I41" s="92">
        <v>30</v>
      </c>
      <c r="J41" s="53" t="s">
        <v>575</v>
      </c>
      <c r="K41" s="174">
        <v>43535</v>
      </c>
      <c r="L41" s="175">
        <f>Table11[[#This Row],[Date plantation]]-Table11[[#This Row],[Date semis]]</f>
        <v>53</v>
      </c>
      <c r="M41" s="176">
        <v>43588</v>
      </c>
      <c r="N41" s="46">
        <f>P41-K41-Table11[[#This Row],[Tps motte]]</f>
        <v>74</v>
      </c>
      <c r="O41" s="175">
        <f>Table11[[#This Row],[Début récolte]]-Table11[[#This Row],[Date semis]]</f>
        <v>127</v>
      </c>
      <c r="P41" s="176">
        <v>43662</v>
      </c>
      <c r="Q41" s="177">
        <v>43766</v>
      </c>
      <c r="R41" s="175">
        <f t="shared" si="7"/>
        <v>104</v>
      </c>
      <c r="S41" s="204">
        <f>Table11[[#This Row],[Surface]]/Table11[[#This Row],[Espct (cm)]]*100</f>
        <v>30</v>
      </c>
      <c r="T41" s="175"/>
      <c r="U41" s="175"/>
      <c r="V41" s="173"/>
      <c r="W41" s="173"/>
      <c r="X41" s="173"/>
      <c r="Y41" s="173"/>
      <c r="Z41" s="44"/>
      <c r="AA41" s="44"/>
      <c r="AB41" s="44"/>
      <c r="AC41" s="44"/>
    </row>
    <row r="42" spans="1:29" s="52" customFormat="1" ht="12.75" customHeight="1" x14ac:dyDescent="0.2">
      <c r="A42" s="172" t="s">
        <v>1131</v>
      </c>
      <c r="B42" s="179" t="s">
        <v>614</v>
      </c>
      <c r="C42" s="173" t="s">
        <v>678</v>
      </c>
      <c r="D42" s="44" t="s">
        <v>679</v>
      </c>
      <c r="E42" s="173">
        <v>90</v>
      </c>
      <c r="F42" s="173">
        <v>3</v>
      </c>
      <c r="G42" s="180">
        <v>30</v>
      </c>
      <c r="H42" s="180" t="s">
        <v>1132</v>
      </c>
      <c r="I42" s="92"/>
      <c r="J42" s="53"/>
      <c r="K42" s="174">
        <v>43536</v>
      </c>
      <c r="L42" s="175">
        <f>Table11[[#This Row],[Date plantation]]-Table11[[#This Row],[Date semis]]</f>
        <v>0</v>
      </c>
      <c r="M42" s="174">
        <v>43536</v>
      </c>
      <c r="N42" s="46">
        <f>P42-K42-Table11[[#This Row],[Tps motte]]</f>
        <v>71</v>
      </c>
      <c r="O42" s="175">
        <f>Table11[[#This Row],[Début récolte]]-Table11[[#This Row],[Date semis]]</f>
        <v>71</v>
      </c>
      <c r="P42" s="176">
        <v>43607</v>
      </c>
      <c r="Q42" s="177">
        <v>43648</v>
      </c>
      <c r="R42" s="175">
        <f t="shared" si="6"/>
        <v>41</v>
      </c>
      <c r="S42" s="204">
        <f>Table11[[#This Row],[Surface]]/Table11[[#This Row],[Espct (cm)]]*100</f>
        <v>300</v>
      </c>
      <c r="T42" s="175"/>
      <c r="U42" s="175"/>
      <c r="V42" s="173"/>
      <c r="W42" s="173"/>
      <c r="X42" s="173"/>
      <c r="Y42" s="173"/>
      <c r="Z42" s="44"/>
      <c r="AA42" s="44"/>
      <c r="AB42" s="44"/>
      <c r="AC42" s="44"/>
    </row>
    <row r="43" spans="1:29" s="52" customFormat="1" ht="12.75" customHeight="1" x14ac:dyDescent="0.2">
      <c r="A43" s="172" t="s">
        <v>1157</v>
      </c>
      <c r="B43" s="179" t="s">
        <v>559</v>
      </c>
      <c r="C43" s="173" t="s">
        <v>1158</v>
      </c>
      <c r="D43" s="44"/>
      <c r="E43" s="173">
        <v>10</v>
      </c>
      <c r="F43" s="173">
        <v>13</v>
      </c>
      <c r="G43" s="180"/>
      <c r="H43" s="180" t="s">
        <v>1159</v>
      </c>
      <c r="I43" s="92"/>
      <c r="J43" s="53" t="s">
        <v>575</v>
      </c>
      <c r="K43" s="174">
        <v>43538</v>
      </c>
      <c r="L43" s="175">
        <f>Table11[[#This Row],[Date plantation]]-Table11[[#This Row],[Date semis]]</f>
        <v>0</v>
      </c>
      <c r="M43" s="174">
        <v>43538</v>
      </c>
      <c r="N43" s="46">
        <f>P43-K43-Table11[[#This Row],[Tps motte]]</f>
        <v>35</v>
      </c>
      <c r="O43" s="175">
        <f>Table11[[#This Row],[Début récolte]]-Table11[[#This Row],[Date semis]]</f>
        <v>35</v>
      </c>
      <c r="P43" s="176">
        <v>43573</v>
      </c>
      <c r="Q43" s="177">
        <v>43588</v>
      </c>
      <c r="R43" s="175">
        <f>Q43-P43</f>
        <v>15</v>
      </c>
      <c r="S43" s="178"/>
      <c r="T43" s="175"/>
      <c r="U43" s="175"/>
      <c r="V43" s="173"/>
      <c r="W43" s="173"/>
      <c r="X43" s="173"/>
      <c r="Y43" s="173"/>
      <c r="Z43" s="44"/>
      <c r="AA43" s="44"/>
      <c r="AB43" s="44"/>
      <c r="AC43" s="44"/>
    </row>
    <row r="44" spans="1:29" s="52" customFormat="1" ht="12.75" customHeight="1" x14ac:dyDescent="0.2">
      <c r="A44" s="172" t="s">
        <v>1170</v>
      </c>
      <c r="B44" s="179" t="s">
        <v>1137</v>
      </c>
      <c r="C44" s="173" t="s">
        <v>1049</v>
      </c>
      <c r="D44" s="173" t="s">
        <v>579</v>
      </c>
      <c r="E44" s="173">
        <v>10</v>
      </c>
      <c r="F44" s="173"/>
      <c r="G44" s="180">
        <v>7</v>
      </c>
      <c r="H44" s="180"/>
      <c r="I44" s="92">
        <v>700</v>
      </c>
      <c r="J44" s="53" t="s">
        <v>575</v>
      </c>
      <c r="K44" s="174">
        <v>43539</v>
      </c>
      <c r="L44" s="175">
        <f>Table11[[#This Row],[Date plantation]]-Table11[[#This Row],[Date semis]]</f>
        <v>12</v>
      </c>
      <c r="M44" s="174">
        <v>43551</v>
      </c>
      <c r="N44" s="46">
        <f>P44-K44-Table11[[#This Row],[Tps motte]]</f>
        <v>21</v>
      </c>
      <c r="O44" s="175">
        <f>Table11[[#This Row],[Début récolte]]-Table11[[#This Row],[Date semis]]</f>
        <v>33</v>
      </c>
      <c r="P44" s="176">
        <v>43572</v>
      </c>
      <c r="Q44" s="177">
        <v>43595</v>
      </c>
      <c r="R44" s="175">
        <f>Q44-P44</f>
        <v>23</v>
      </c>
      <c r="S44" s="178">
        <f>SUM(E36:E41)/12</f>
        <v>18</v>
      </c>
      <c r="T44" s="175"/>
      <c r="U44" s="175"/>
      <c r="V44" s="173"/>
      <c r="W44" s="173"/>
      <c r="X44" s="173"/>
      <c r="Y44" s="173"/>
      <c r="Z44" s="44"/>
      <c r="AA44" s="44"/>
      <c r="AB44" s="44"/>
      <c r="AC44" s="44"/>
    </row>
    <row r="45" spans="1:29" s="52" customFormat="1" ht="12.75" customHeight="1" x14ac:dyDescent="0.2">
      <c r="A45" s="172" t="s">
        <v>1172</v>
      </c>
      <c r="B45" s="179" t="s">
        <v>566</v>
      </c>
      <c r="C45" s="173" t="s">
        <v>1036</v>
      </c>
      <c r="D45" s="44" t="s">
        <v>574</v>
      </c>
      <c r="E45" s="173">
        <v>10</v>
      </c>
      <c r="F45" s="173">
        <v>7</v>
      </c>
      <c r="G45" s="180">
        <v>10</v>
      </c>
      <c r="H45" s="180"/>
      <c r="I45" s="92">
        <v>700</v>
      </c>
      <c r="J45" s="53" t="s">
        <v>575</v>
      </c>
      <c r="K45" s="174">
        <v>43542</v>
      </c>
      <c r="L45" s="175">
        <f>Table11[[#This Row],[Date plantation]]-Table11[[#This Row],[Date semis]]</f>
        <v>14</v>
      </c>
      <c r="M45" s="174">
        <v>43556</v>
      </c>
      <c r="N45" s="46">
        <f>P45-K45-Table11[[#This Row],[Tps motte]]</f>
        <v>27</v>
      </c>
      <c r="O45" s="175">
        <f>Table11[[#This Row],[Début récolte]]-Table11[[#This Row],[Date semis]]</f>
        <v>41</v>
      </c>
      <c r="P45" s="176">
        <v>43583</v>
      </c>
      <c r="Q45" s="177">
        <v>43614</v>
      </c>
      <c r="R45" s="175">
        <f>Q45-P45</f>
        <v>31</v>
      </c>
      <c r="S45" s="178"/>
      <c r="T45" s="175"/>
      <c r="U45" s="175"/>
      <c r="V45" s="173"/>
      <c r="W45" s="173"/>
      <c r="X45" s="173"/>
      <c r="Y45" s="173"/>
      <c r="Z45" s="44"/>
      <c r="AA45" s="44"/>
      <c r="AB45" s="44"/>
      <c r="AC45" s="44"/>
    </row>
    <row r="46" spans="1:29" s="52" customFormat="1" ht="12.75" customHeight="1" x14ac:dyDescent="0.2">
      <c r="A46" s="172" t="s">
        <v>1184</v>
      </c>
      <c r="B46" s="179" t="s">
        <v>567</v>
      </c>
      <c r="C46" s="173" t="s">
        <v>1036</v>
      </c>
      <c r="D46" s="44" t="s">
        <v>574</v>
      </c>
      <c r="E46" s="173">
        <v>7</v>
      </c>
      <c r="F46" s="173">
        <v>7</v>
      </c>
      <c r="G46" s="180">
        <v>10</v>
      </c>
      <c r="H46" s="180"/>
      <c r="I46" s="92">
        <v>700</v>
      </c>
      <c r="J46" s="53" t="s">
        <v>575</v>
      </c>
      <c r="K46" s="174">
        <v>43549</v>
      </c>
      <c r="L46" s="175">
        <f>Table11[[#This Row],[Date plantation]]-Table11[[#This Row],[Date semis]]</f>
        <v>18</v>
      </c>
      <c r="M46" s="174">
        <v>43567</v>
      </c>
      <c r="N46" s="46">
        <f>P46-K46-Table11[[#This Row],[Tps motte]]</f>
        <v>14</v>
      </c>
      <c r="O46" s="175">
        <f>Table11[[#This Row],[Début récolte]]-Table11[[#This Row],[Date semis]]</f>
        <v>32</v>
      </c>
      <c r="P46" s="176">
        <v>43581</v>
      </c>
      <c r="Q46" s="177">
        <v>43616</v>
      </c>
      <c r="R46" s="175">
        <f>Q46-P46</f>
        <v>35</v>
      </c>
      <c r="S46" s="178"/>
      <c r="T46" s="175"/>
      <c r="U46" s="175"/>
      <c r="V46" s="173"/>
      <c r="W46" s="173"/>
      <c r="X46" s="173"/>
      <c r="Y46" s="173"/>
      <c r="Z46" s="44"/>
      <c r="AA46" s="44"/>
      <c r="AB46" s="44"/>
      <c r="AC46" s="44"/>
    </row>
    <row r="47" spans="1:29" s="52" customFormat="1" ht="12.75" customHeight="1" x14ac:dyDescent="0.2">
      <c r="A47" s="172" t="s">
        <v>1182</v>
      </c>
      <c r="B47" s="179" t="s">
        <v>1138</v>
      </c>
      <c r="C47" s="173" t="s">
        <v>1049</v>
      </c>
      <c r="D47" s="173" t="s">
        <v>579</v>
      </c>
      <c r="E47" s="173">
        <v>7</v>
      </c>
      <c r="F47" s="173">
        <v>7</v>
      </c>
      <c r="G47" s="180">
        <v>10</v>
      </c>
      <c r="H47" s="180"/>
      <c r="I47" s="92">
        <v>700</v>
      </c>
      <c r="J47" s="53" t="s">
        <v>575</v>
      </c>
      <c r="K47" s="174">
        <v>43549</v>
      </c>
      <c r="L47" s="175">
        <f>Table11[[#This Row],[Date plantation]]-Table11[[#This Row],[Date semis]]</f>
        <v>15</v>
      </c>
      <c r="M47" s="174">
        <v>43564</v>
      </c>
      <c r="N47" s="46">
        <f>P47-K47-Table11[[#This Row],[Tps motte]]</f>
        <v>22</v>
      </c>
      <c r="O47" s="175">
        <f>Table11[[#This Row],[Début récolte]]-Table11[[#This Row],[Date semis]]</f>
        <v>37</v>
      </c>
      <c r="P47" s="176">
        <v>43586</v>
      </c>
      <c r="Q47" s="177">
        <v>43609</v>
      </c>
      <c r="R47" s="175">
        <f>Q47-P47</f>
        <v>23</v>
      </c>
      <c r="S47" s="178"/>
      <c r="T47" s="175"/>
      <c r="U47" s="175"/>
      <c r="V47" s="173"/>
      <c r="W47" s="173"/>
      <c r="X47" s="173"/>
      <c r="Y47" s="173"/>
      <c r="Z47" s="44"/>
      <c r="AA47" s="44"/>
      <c r="AB47" s="44"/>
      <c r="AC47" s="44"/>
    </row>
    <row r="48" spans="1:29" s="52" customFormat="1" ht="12.75" customHeight="1" x14ac:dyDescent="0.2">
      <c r="A48" s="172" t="s">
        <v>1194</v>
      </c>
      <c r="B48" s="179" t="s">
        <v>570</v>
      </c>
      <c r="C48" s="173" t="s">
        <v>1036</v>
      </c>
      <c r="D48" s="44" t="s">
        <v>574</v>
      </c>
      <c r="E48" s="173">
        <v>10</v>
      </c>
      <c r="F48" s="173">
        <v>7</v>
      </c>
      <c r="G48" s="180">
        <v>15</v>
      </c>
      <c r="H48" s="180"/>
      <c r="I48" s="92">
        <v>1000</v>
      </c>
      <c r="J48" s="53" t="s">
        <v>575</v>
      </c>
      <c r="K48" s="174">
        <v>43558</v>
      </c>
      <c r="L48" s="175">
        <f>Table11[[#This Row],[Date plantation]]-Table11[[#This Row],[Date semis]]</f>
        <v>15</v>
      </c>
      <c r="M48" s="174">
        <v>43573</v>
      </c>
      <c r="N48" s="46">
        <f>P48-K48-Table11[[#This Row],[Tps motte]]</f>
        <v>22</v>
      </c>
      <c r="O48" s="175">
        <f>Table11[[#This Row],[Début récolte]]-Table11[[#This Row],[Date semis]]</f>
        <v>37</v>
      </c>
      <c r="P48" s="176">
        <v>43595</v>
      </c>
      <c r="Q48" s="177">
        <v>43616</v>
      </c>
      <c r="R48" s="175">
        <f t="shared" si="6"/>
        <v>21</v>
      </c>
      <c r="S48" s="178"/>
      <c r="T48" s="175"/>
      <c r="U48" s="175"/>
      <c r="V48" s="173"/>
      <c r="W48" s="173"/>
      <c r="X48" s="173"/>
      <c r="Y48" s="173"/>
      <c r="Z48" s="44"/>
      <c r="AA48" s="44"/>
      <c r="AB48" s="44"/>
      <c r="AC48" s="44"/>
    </row>
    <row r="49" spans="1:29" s="52" customFormat="1" ht="12.75" customHeight="1" x14ac:dyDescent="0.2">
      <c r="A49" s="172" t="s">
        <v>1193</v>
      </c>
      <c r="B49" s="179" t="s">
        <v>1139</v>
      </c>
      <c r="C49" s="173" t="s">
        <v>1049</v>
      </c>
      <c r="D49" s="173" t="s">
        <v>579</v>
      </c>
      <c r="E49" s="173">
        <v>10</v>
      </c>
      <c r="F49" s="173">
        <v>7</v>
      </c>
      <c r="G49" s="180">
        <v>15</v>
      </c>
      <c r="H49" s="180"/>
      <c r="I49" s="92">
        <v>1000</v>
      </c>
      <c r="J49" s="53" t="s">
        <v>575</v>
      </c>
      <c r="K49" s="174">
        <v>43558</v>
      </c>
      <c r="L49" s="175">
        <f>Table11[[#This Row],[Date plantation]]-Table11[[#This Row],[Date semis]]</f>
        <v>12</v>
      </c>
      <c r="M49" s="174">
        <v>43570</v>
      </c>
      <c r="N49" s="46">
        <f>P49-K49-Table11[[#This Row],[Tps motte]]</f>
        <v>18</v>
      </c>
      <c r="O49" s="175">
        <f>Table11[[#This Row],[Début récolte]]-Table11[[#This Row],[Date semis]]</f>
        <v>30</v>
      </c>
      <c r="P49" s="176">
        <v>43588</v>
      </c>
      <c r="Q49" s="177">
        <v>43614</v>
      </c>
      <c r="R49" s="175">
        <f t="shared" si="6"/>
        <v>26</v>
      </c>
      <c r="S49" s="178"/>
      <c r="T49" s="175"/>
      <c r="U49" s="175"/>
      <c r="V49" s="173"/>
      <c r="W49" s="173"/>
      <c r="X49" s="173"/>
      <c r="Y49" s="173"/>
      <c r="Z49" s="44"/>
      <c r="AA49" s="44"/>
      <c r="AB49" s="44"/>
      <c r="AC49" s="44"/>
    </row>
    <row r="50" spans="1:29" s="212" customFormat="1" ht="12.75" customHeight="1" x14ac:dyDescent="0.2">
      <c r="A50" s="213" t="s">
        <v>1247</v>
      </c>
      <c r="B50" s="240" t="s">
        <v>1174</v>
      </c>
      <c r="C50" s="213" t="s">
        <v>723</v>
      </c>
      <c r="D50" s="213" t="s">
        <v>585</v>
      </c>
      <c r="E50" s="213">
        <v>60</v>
      </c>
      <c r="F50" s="213">
        <v>2</v>
      </c>
      <c r="G50" s="214">
        <v>150</v>
      </c>
      <c r="H50" s="214"/>
      <c r="I50" s="216">
        <f>8*45</f>
        <v>360</v>
      </c>
      <c r="J50" s="217" t="s">
        <v>584</v>
      </c>
      <c r="K50" s="218">
        <v>43561</v>
      </c>
      <c r="L50" s="219">
        <f>Table11[[#This Row],[Date plantation]]-Table11[[#This Row],[Date semis]]</f>
        <v>22</v>
      </c>
      <c r="M50" s="218">
        <v>43583</v>
      </c>
      <c r="N50" s="46">
        <f>P50-K50-Table11[[#This Row],[Tps motte]]</f>
        <v>-43583</v>
      </c>
      <c r="O50" s="219">
        <f>Table11[[#This Row],[Début récolte]]-Table11[[#This Row],[Date semis]]</f>
        <v>-43561</v>
      </c>
      <c r="P50" s="218"/>
      <c r="Q50" s="220"/>
      <c r="R50" s="219">
        <f t="shared" ref="R50:R62" si="8">Q50-P50</f>
        <v>0</v>
      </c>
      <c r="S50" s="221"/>
      <c r="T50" s="219"/>
      <c r="U50" s="219"/>
      <c r="V50" s="213"/>
      <c r="W50" s="213"/>
      <c r="X50" s="213"/>
      <c r="Y50" s="213"/>
      <c r="Z50" s="211"/>
      <c r="AA50" s="211"/>
      <c r="AB50" s="211"/>
      <c r="AC50" s="211"/>
    </row>
    <row r="51" spans="1:29" s="52" customFormat="1" ht="12.75" customHeight="1" x14ac:dyDescent="0.2">
      <c r="A51" s="172" t="s">
        <v>1249</v>
      </c>
      <c r="B51" s="179" t="s">
        <v>701</v>
      </c>
      <c r="C51" s="173" t="s">
        <v>1036</v>
      </c>
      <c r="D51" s="44" t="s">
        <v>574</v>
      </c>
      <c r="E51" s="173">
        <v>10</v>
      </c>
      <c r="F51" s="173">
        <v>7</v>
      </c>
      <c r="G51" s="180">
        <v>15</v>
      </c>
      <c r="H51" s="180"/>
      <c r="I51" s="92">
        <v>700</v>
      </c>
      <c r="J51" s="53" t="s">
        <v>575</v>
      </c>
      <c r="K51" s="174">
        <v>43566</v>
      </c>
      <c r="L51" s="175">
        <f>Table11[[#This Row],[Date plantation]]-Table11[[#This Row],[Date semis]]</f>
        <v>18</v>
      </c>
      <c r="M51" s="174">
        <v>43584</v>
      </c>
      <c r="N51" s="46">
        <f>P51-K51-Table11[[#This Row],[Tps motte]]</f>
        <v>22</v>
      </c>
      <c r="O51" s="175">
        <f>Table11[[#This Row],[Début récolte]]-Table11[[#This Row],[Date semis]]</f>
        <v>40</v>
      </c>
      <c r="P51" s="176">
        <v>43606</v>
      </c>
      <c r="Q51" s="177">
        <v>43630</v>
      </c>
      <c r="R51" s="175">
        <f t="shared" si="8"/>
        <v>24</v>
      </c>
      <c r="S51" s="178"/>
      <c r="T51" s="175"/>
      <c r="U51" s="175"/>
      <c r="V51" s="173"/>
      <c r="W51" s="173"/>
      <c r="X51" s="173"/>
      <c r="Y51" s="173"/>
      <c r="Z51" s="44"/>
      <c r="AA51" s="44"/>
      <c r="AB51" s="44"/>
      <c r="AC51" s="44"/>
    </row>
    <row r="52" spans="1:29" s="52" customFormat="1" ht="12.75" customHeight="1" x14ac:dyDescent="0.2">
      <c r="A52" s="172" t="s">
        <v>1196</v>
      </c>
      <c r="B52" s="179" t="s">
        <v>1140</v>
      </c>
      <c r="C52" s="173" t="s">
        <v>1049</v>
      </c>
      <c r="D52" s="173" t="s">
        <v>579</v>
      </c>
      <c r="E52" s="173"/>
      <c r="F52" s="173"/>
      <c r="G52" s="180"/>
      <c r="H52" s="180"/>
      <c r="I52" s="92">
        <v>700</v>
      </c>
      <c r="J52" s="53" t="s">
        <v>575</v>
      </c>
      <c r="K52" s="174">
        <v>43566</v>
      </c>
      <c r="L52" s="175">
        <f>Table11[[#This Row],[Date plantation]]-Table11[[#This Row],[Date semis]]</f>
        <v>15</v>
      </c>
      <c r="M52" s="174">
        <v>43581</v>
      </c>
      <c r="N52" s="46">
        <f>P52-K52-Table11[[#This Row],[Tps motte]]</f>
        <v>21</v>
      </c>
      <c r="O52" s="175">
        <f>Table11[[#This Row],[Début récolte]]-Table11[[#This Row],[Date semis]]</f>
        <v>36</v>
      </c>
      <c r="P52" s="222">
        <v>43602</v>
      </c>
      <c r="Q52" s="177">
        <v>43617</v>
      </c>
      <c r="R52" s="175">
        <f t="shared" si="8"/>
        <v>15</v>
      </c>
      <c r="S52" s="178"/>
      <c r="T52" s="175"/>
      <c r="U52" s="175"/>
      <c r="V52" s="173"/>
      <c r="W52" s="173"/>
      <c r="X52" s="173"/>
      <c r="Y52" s="173"/>
      <c r="Z52" s="44"/>
      <c r="AA52" s="44"/>
      <c r="AB52" s="44"/>
      <c r="AC52" s="44"/>
    </row>
    <row r="53" spans="1:29" s="52" customFormat="1" ht="12.75" customHeight="1" x14ac:dyDescent="0.2">
      <c r="A53" s="90" t="s">
        <v>1272</v>
      </c>
      <c r="B53" s="179" t="s">
        <v>550</v>
      </c>
      <c r="C53" s="173" t="s">
        <v>698</v>
      </c>
      <c r="D53" s="173" t="s">
        <v>585</v>
      </c>
      <c r="E53" s="173">
        <v>25</v>
      </c>
      <c r="F53" s="173">
        <v>1</v>
      </c>
      <c r="G53" s="180">
        <v>50</v>
      </c>
      <c r="H53" s="180"/>
      <c r="I53" s="92">
        <v>90</v>
      </c>
      <c r="J53" s="53" t="s">
        <v>584</v>
      </c>
      <c r="K53" s="174">
        <v>43566</v>
      </c>
      <c r="L53" s="175">
        <f>Table11[[#This Row],[Date plantation]]-Table11[[#This Row],[Date semis]]</f>
        <v>22</v>
      </c>
      <c r="M53" s="174">
        <v>43588</v>
      </c>
      <c r="N53" s="46">
        <f>P53-K53-Table11[[#This Row],[Tps motte]]</f>
        <v>40</v>
      </c>
      <c r="O53" s="175">
        <f>Table11[[#This Row],[Début récolte]]-Table11[[#This Row],[Date semis]]</f>
        <v>62</v>
      </c>
      <c r="P53" s="176">
        <v>43628</v>
      </c>
      <c r="Q53" s="177">
        <v>43719</v>
      </c>
      <c r="R53" s="175">
        <f t="shared" si="8"/>
        <v>91</v>
      </c>
      <c r="S53" s="178"/>
      <c r="T53" s="175"/>
      <c r="U53" s="175"/>
      <c r="V53" s="173"/>
      <c r="W53" s="173"/>
      <c r="X53" s="173"/>
      <c r="Y53" s="173"/>
      <c r="Z53" s="44"/>
      <c r="AA53" s="44"/>
      <c r="AB53" s="44"/>
      <c r="AC53" s="44"/>
    </row>
    <row r="54" spans="1:29" s="52" customFormat="1" ht="12.75" customHeight="1" x14ac:dyDescent="0.2">
      <c r="A54" s="90" t="s">
        <v>1269</v>
      </c>
      <c r="B54" s="179" t="s">
        <v>622</v>
      </c>
      <c r="C54" s="173" t="s">
        <v>1036</v>
      </c>
      <c r="D54" s="44" t="s">
        <v>574</v>
      </c>
      <c r="E54" s="173">
        <v>10</v>
      </c>
      <c r="F54" s="173">
        <v>7</v>
      </c>
      <c r="G54" s="180">
        <v>10</v>
      </c>
      <c r="H54" s="180"/>
      <c r="I54" s="92">
        <v>700</v>
      </c>
      <c r="J54" s="53" t="s">
        <v>575</v>
      </c>
      <c r="K54" s="174">
        <v>43573</v>
      </c>
      <c r="L54" s="175">
        <f>Table11[[#This Row],[Date plantation]]-Table11[[#This Row],[Date semis]]</f>
        <v>19</v>
      </c>
      <c r="M54" s="174">
        <v>43592</v>
      </c>
      <c r="N54" s="46">
        <f>P54-K54-Table11[[#This Row],[Tps motte]]</f>
        <v>22</v>
      </c>
      <c r="O54" s="175">
        <f>Table11[[#This Row],[Début récolte]]-Table11[[#This Row],[Date semis]]</f>
        <v>41</v>
      </c>
      <c r="P54" s="176">
        <v>43614</v>
      </c>
      <c r="Q54" s="177">
        <v>43636</v>
      </c>
      <c r="R54" s="175">
        <f t="shared" ref="R54:R56" si="9">Q54-P54</f>
        <v>22</v>
      </c>
      <c r="S54" s="178"/>
      <c r="T54" s="175"/>
      <c r="U54" s="175"/>
      <c r="V54" s="173"/>
      <c r="W54" s="173"/>
      <c r="X54" s="173"/>
      <c r="Y54" s="173"/>
      <c r="Z54" s="44"/>
      <c r="AA54" s="44"/>
      <c r="AB54" s="44"/>
      <c r="AC54" s="44"/>
    </row>
    <row r="55" spans="1:29" s="52" customFormat="1" ht="12.75" customHeight="1" x14ac:dyDescent="0.2">
      <c r="A55" s="172" t="s">
        <v>1263</v>
      </c>
      <c r="B55" s="179" t="s">
        <v>1141</v>
      </c>
      <c r="C55" s="173" t="s">
        <v>1049</v>
      </c>
      <c r="D55" s="173" t="s">
        <v>579</v>
      </c>
      <c r="E55" s="173">
        <v>10</v>
      </c>
      <c r="F55" s="173">
        <v>7</v>
      </c>
      <c r="G55" s="180">
        <v>10</v>
      </c>
      <c r="H55" s="180"/>
      <c r="I55" s="92">
        <v>700</v>
      </c>
      <c r="J55" s="53" t="s">
        <v>575</v>
      </c>
      <c r="K55" s="174">
        <v>43573</v>
      </c>
      <c r="L55" s="175">
        <f>Table11[[#This Row],[Date plantation]]-Table11[[#This Row],[Date semis]]</f>
        <v>14</v>
      </c>
      <c r="M55" s="174">
        <v>43587</v>
      </c>
      <c r="N55" s="46">
        <f>P55-K55-Table11[[#This Row],[Tps motte]]</f>
        <v>19</v>
      </c>
      <c r="O55" s="175">
        <f>Table11[[#This Row],[Début récolte]]-Table11[[#This Row],[Date semis]]</f>
        <v>33</v>
      </c>
      <c r="P55" s="176">
        <v>43606</v>
      </c>
      <c r="Q55" s="177">
        <v>43623</v>
      </c>
      <c r="R55" s="175">
        <f t="shared" si="9"/>
        <v>17</v>
      </c>
      <c r="S55" s="178"/>
      <c r="T55" s="175"/>
      <c r="U55" s="175"/>
      <c r="V55" s="173"/>
      <c r="W55" s="173"/>
      <c r="X55" s="173"/>
      <c r="Y55" s="173"/>
      <c r="Z55" s="44"/>
      <c r="AA55" s="44"/>
      <c r="AB55" s="44"/>
      <c r="AC55" s="44"/>
    </row>
    <row r="56" spans="1:29" s="52" customFormat="1" ht="12.75" customHeight="1" x14ac:dyDescent="0.2">
      <c r="A56" s="90" t="s">
        <v>1299</v>
      </c>
      <c r="B56" s="179" t="s">
        <v>551</v>
      </c>
      <c r="C56" s="173" t="s">
        <v>698</v>
      </c>
      <c r="D56" s="173" t="s">
        <v>574</v>
      </c>
      <c r="E56" s="173">
        <v>25</v>
      </c>
      <c r="F56" s="173">
        <v>1</v>
      </c>
      <c r="G56" s="180">
        <v>50</v>
      </c>
      <c r="H56" s="180"/>
      <c r="I56" s="92">
        <v>90</v>
      </c>
      <c r="J56" s="53" t="s">
        <v>584</v>
      </c>
      <c r="K56" s="174">
        <v>43579</v>
      </c>
      <c r="L56" s="175">
        <f>Table11[[#This Row],[Date plantation]]-Table11[[#This Row],[Date semis]]</f>
        <v>23</v>
      </c>
      <c r="M56" s="174">
        <v>43602</v>
      </c>
      <c r="N56" s="46">
        <f>P56-K56-Table11[[#This Row],[Tps motte]]</f>
        <v>49</v>
      </c>
      <c r="O56" s="175">
        <f>Table11[[#This Row],[Début récolte]]-Table11[[#This Row],[Date semis]]</f>
        <v>72</v>
      </c>
      <c r="P56" s="176">
        <v>43651</v>
      </c>
      <c r="Q56" s="177">
        <v>43719</v>
      </c>
      <c r="R56" s="175">
        <f t="shared" si="9"/>
        <v>68</v>
      </c>
      <c r="S56" s="178"/>
      <c r="T56" s="175"/>
      <c r="U56" s="175"/>
      <c r="V56" s="173"/>
      <c r="W56" s="173"/>
      <c r="X56" s="173"/>
      <c r="Y56" s="173"/>
      <c r="Z56" s="44"/>
      <c r="AA56" s="44"/>
      <c r="AB56" s="44"/>
      <c r="AC56" s="44"/>
    </row>
    <row r="57" spans="1:29" s="52" customFormat="1" ht="12.75" customHeight="1" x14ac:dyDescent="0.2">
      <c r="A57" s="90" t="s">
        <v>1277</v>
      </c>
      <c r="B57" s="179" t="s">
        <v>589</v>
      </c>
      <c r="C57" s="173" t="s">
        <v>1036</v>
      </c>
      <c r="D57" s="44" t="s">
        <v>574</v>
      </c>
      <c r="E57" s="173">
        <v>10</v>
      </c>
      <c r="F57" s="173">
        <v>7</v>
      </c>
      <c r="G57" s="180">
        <v>15</v>
      </c>
      <c r="H57" s="180"/>
      <c r="I57" s="92">
        <v>700</v>
      </c>
      <c r="J57" s="53" t="s">
        <v>575</v>
      </c>
      <c r="K57" s="174">
        <v>43579</v>
      </c>
      <c r="L57" s="175">
        <f>Table11[[#This Row],[Date plantation]]-Table11[[#This Row],[Date semis]]</f>
        <v>20</v>
      </c>
      <c r="M57" s="174">
        <v>43599</v>
      </c>
      <c r="N57" s="46">
        <f>P57-K57-Table11[[#This Row],[Tps motte]]</f>
        <v>27</v>
      </c>
      <c r="O57" s="175">
        <f>Table11[[#This Row],[Début récolte]]-Table11[[#This Row],[Date semis]]</f>
        <v>47</v>
      </c>
      <c r="P57" s="176">
        <v>43626</v>
      </c>
      <c r="Q57" s="177">
        <v>43647</v>
      </c>
      <c r="R57" s="175">
        <f t="shared" ref="R57:R59" si="10">Q57-P57</f>
        <v>21</v>
      </c>
      <c r="S57" s="178"/>
      <c r="T57" s="175"/>
      <c r="U57" s="175"/>
      <c r="V57" s="173"/>
      <c r="W57" s="173"/>
      <c r="X57" s="173"/>
      <c r="Y57" s="173"/>
      <c r="Z57" s="44"/>
      <c r="AA57" s="44"/>
      <c r="AB57" s="44"/>
      <c r="AC57" s="44"/>
    </row>
    <row r="58" spans="1:29" s="52" customFormat="1" ht="12.75" customHeight="1" x14ac:dyDescent="0.2">
      <c r="A58" s="90" t="s">
        <v>1270</v>
      </c>
      <c r="B58" s="179" t="s">
        <v>1142</v>
      </c>
      <c r="C58" s="173" t="s">
        <v>1049</v>
      </c>
      <c r="D58" s="173" t="s">
        <v>579</v>
      </c>
      <c r="E58" s="173">
        <v>10</v>
      </c>
      <c r="F58" s="173">
        <v>6</v>
      </c>
      <c r="G58" s="180">
        <v>10</v>
      </c>
      <c r="H58" s="180"/>
      <c r="I58" s="92">
        <v>700</v>
      </c>
      <c r="J58" s="53" t="s">
        <v>575</v>
      </c>
      <c r="K58" s="174">
        <v>43579</v>
      </c>
      <c r="L58" s="175">
        <f>Table11[[#This Row],[Date plantation]]-Table11[[#This Row],[Date semis]]</f>
        <v>13</v>
      </c>
      <c r="M58" s="174">
        <v>43592</v>
      </c>
      <c r="N58" s="46">
        <f>P58-K58-Table11[[#This Row],[Tps motte]]</f>
        <v>21</v>
      </c>
      <c r="O58" s="175">
        <f>Table11[[#This Row],[Début récolte]]-Table11[[#This Row],[Date semis]]</f>
        <v>34</v>
      </c>
      <c r="P58" s="176">
        <v>43613</v>
      </c>
      <c r="Q58" s="177">
        <v>43630</v>
      </c>
      <c r="R58" s="175">
        <f t="shared" si="10"/>
        <v>17</v>
      </c>
      <c r="S58" s="178"/>
      <c r="T58" s="175"/>
      <c r="U58" s="175"/>
      <c r="V58" s="173"/>
      <c r="W58" s="173"/>
      <c r="X58" s="173"/>
      <c r="Y58" s="173"/>
      <c r="Z58" s="44"/>
      <c r="AA58" s="44"/>
      <c r="AB58" s="44"/>
      <c r="AC58" s="44"/>
    </row>
    <row r="59" spans="1:29" s="52" customFormat="1" ht="12.75" customHeight="1" x14ac:dyDescent="0.2">
      <c r="A59" s="90" t="s">
        <v>1300</v>
      </c>
      <c r="B59" s="179" t="s">
        <v>1195</v>
      </c>
      <c r="C59" s="173" t="s">
        <v>699</v>
      </c>
      <c r="D59" s="173" t="s">
        <v>574</v>
      </c>
      <c r="E59" s="173">
        <v>30</v>
      </c>
      <c r="F59" s="173">
        <v>1</v>
      </c>
      <c r="G59" s="180">
        <v>70</v>
      </c>
      <c r="H59" s="180"/>
      <c r="I59" s="92">
        <v>90</v>
      </c>
      <c r="J59" s="53" t="s">
        <v>584</v>
      </c>
      <c r="K59" s="174">
        <v>43579</v>
      </c>
      <c r="L59" s="175">
        <f>Table11[[#This Row],[Date plantation]]-Table11[[#This Row],[Date semis]]</f>
        <v>33</v>
      </c>
      <c r="M59" s="174">
        <v>43612</v>
      </c>
      <c r="N59" s="46">
        <f>P59-K59-Table11[[#This Row],[Tps motte]]</f>
        <v>54</v>
      </c>
      <c r="O59" s="175">
        <f>Table11[[#This Row],[Début récolte]]-Table11[[#This Row],[Date semis]]</f>
        <v>87</v>
      </c>
      <c r="P59" s="176">
        <v>43666</v>
      </c>
      <c r="Q59" s="177">
        <v>43706</v>
      </c>
      <c r="R59" s="175">
        <f t="shared" si="10"/>
        <v>40</v>
      </c>
      <c r="S59" s="178"/>
      <c r="T59" s="175"/>
      <c r="U59" s="175"/>
      <c r="V59" s="173"/>
      <c r="W59" s="173"/>
      <c r="X59" s="173"/>
      <c r="Y59" s="173"/>
      <c r="Z59" s="44"/>
      <c r="AA59" s="44"/>
      <c r="AB59" s="44"/>
      <c r="AC59" s="44"/>
    </row>
    <row r="60" spans="1:29" s="52" customFormat="1" ht="12.75" customHeight="1" x14ac:dyDescent="0.2">
      <c r="A60" s="90" t="s">
        <v>1301</v>
      </c>
      <c r="B60" s="179" t="s">
        <v>552</v>
      </c>
      <c r="C60" s="173" t="s">
        <v>698</v>
      </c>
      <c r="D60" s="173" t="s">
        <v>574</v>
      </c>
      <c r="E60" s="173">
        <v>20</v>
      </c>
      <c r="F60" s="173">
        <v>1</v>
      </c>
      <c r="G60" s="180">
        <v>50</v>
      </c>
      <c r="H60" s="180"/>
      <c r="I60" s="92">
        <v>135</v>
      </c>
      <c r="J60" s="53" t="s">
        <v>1275</v>
      </c>
      <c r="K60" s="174">
        <v>43587</v>
      </c>
      <c r="L60" s="175">
        <f>Table11[[#This Row],[Date plantation]]-Table11[[#This Row],[Date semis]]</f>
        <v>22</v>
      </c>
      <c r="M60" s="174">
        <v>43609</v>
      </c>
      <c r="N60" s="46">
        <f>P60-K60-Table11[[#This Row],[Tps motte]]</f>
        <v>42</v>
      </c>
      <c r="O60" s="175">
        <f>Table11[[#This Row],[Début récolte]]-Table11[[#This Row],[Date semis]]</f>
        <v>64</v>
      </c>
      <c r="P60" s="176">
        <v>43651</v>
      </c>
      <c r="Q60" s="177">
        <v>43719</v>
      </c>
      <c r="R60" s="175">
        <f t="shared" si="8"/>
        <v>68</v>
      </c>
      <c r="S60" s="178"/>
      <c r="T60" s="175"/>
      <c r="U60" s="175"/>
      <c r="V60" s="173"/>
      <c r="W60" s="173"/>
      <c r="X60" s="173"/>
      <c r="Y60" s="173"/>
      <c r="Z60" s="44"/>
      <c r="AA60" s="44"/>
      <c r="AB60" s="44"/>
      <c r="AC60" s="44"/>
    </row>
    <row r="61" spans="1:29" s="52" customFormat="1" ht="12.75" customHeight="1" x14ac:dyDescent="0.2">
      <c r="A61" s="90" t="s">
        <v>1306</v>
      </c>
      <c r="B61" s="179" t="s">
        <v>590</v>
      </c>
      <c r="C61" s="173" t="s">
        <v>1036</v>
      </c>
      <c r="D61" s="44" t="s">
        <v>574</v>
      </c>
      <c r="E61" s="173">
        <v>10</v>
      </c>
      <c r="F61" s="173">
        <v>7</v>
      </c>
      <c r="G61" s="180">
        <v>15</v>
      </c>
      <c r="H61" s="180"/>
      <c r="I61" s="92">
        <v>700</v>
      </c>
      <c r="J61" s="53" t="s">
        <v>575</v>
      </c>
      <c r="K61" s="174">
        <v>43587</v>
      </c>
      <c r="L61" s="175">
        <f>Table11[[#This Row],[Date plantation]]-Table11[[#This Row],[Date semis]]</f>
        <v>19</v>
      </c>
      <c r="M61" s="174">
        <v>43606</v>
      </c>
      <c r="N61" s="46">
        <f>P61-K61-Table11[[#This Row],[Tps motte]]</f>
        <v>24</v>
      </c>
      <c r="O61" s="175">
        <f>Table11[[#This Row],[Début récolte]]-Table11[[#This Row],[Date semis]]</f>
        <v>43</v>
      </c>
      <c r="P61" s="176">
        <v>43630</v>
      </c>
      <c r="Q61" s="177">
        <v>43652</v>
      </c>
      <c r="R61" s="175">
        <f t="shared" si="8"/>
        <v>22</v>
      </c>
      <c r="S61" s="178"/>
      <c r="T61" s="175"/>
      <c r="U61" s="175"/>
      <c r="V61" s="173"/>
      <c r="W61" s="173"/>
      <c r="X61" s="173"/>
      <c r="Y61" s="173"/>
      <c r="Z61" s="44"/>
      <c r="AA61" s="44"/>
      <c r="AB61" s="44"/>
      <c r="AC61" s="44"/>
    </row>
    <row r="62" spans="1:29" s="52" customFormat="1" ht="12.75" customHeight="1" x14ac:dyDescent="0.2">
      <c r="A62" s="90" t="s">
        <v>1278</v>
      </c>
      <c r="B62" s="179" t="s">
        <v>1143</v>
      </c>
      <c r="C62" s="173" t="s">
        <v>1049</v>
      </c>
      <c r="D62" s="173" t="s">
        <v>579</v>
      </c>
      <c r="E62" s="173">
        <v>10</v>
      </c>
      <c r="F62" s="173">
        <v>7</v>
      </c>
      <c r="G62" s="180">
        <v>15</v>
      </c>
      <c r="H62" s="180"/>
      <c r="I62" s="92">
        <v>700</v>
      </c>
      <c r="J62" s="53" t="s">
        <v>575</v>
      </c>
      <c r="K62" s="174">
        <v>43587</v>
      </c>
      <c r="L62" s="175">
        <f>Table11[[#This Row],[Date plantation]]-Table11[[#This Row],[Date semis]]</f>
        <v>15</v>
      </c>
      <c r="M62" s="174">
        <v>43602</v>
      </c>
      <c r="N62" s="46">
        <f>P62-K62-Table11[[#This Row],[Tps motte]]</f>
        <v>17</v>
      </c>
      <c r="O62" s="175">
        <f>Table11[[#This Row],[Début récolte]]-Table11[[#This Row],[Date semis]]</f>
        <v>32</v>
      </c>
      <c r="P62" s="176">
        <v>43619</v>
      </c>
      <c r="Q62" s="177">
        <v>43636</v>
      </c>
      <c r="R62" s="175">
        <f t="shared" si="8"/>
        <v>17</v>
      </c>
      <c r="S62" s="178"/>
      <c r="T62" s="175"/>
      <c r="U62" s="175"/>
      <c r="V62" s="173"/>
      <c r="W62" s="173"/>
      <c r="X62" s="173"/>
      <c r="Y62" s="173"/>
      <c r="Z62" s="44"/>
      <c r="AA62" s="44"/>
      <c r="AB62" s="44"/>
      <c r="AC62" s="44"/>
    </row>
    <row r="63" spans="1:29" s="52" customFormat="1" ht="12.75" customHeight="1" x14ac:dyDescent="0.2">
      <c r="A63" s="90" t="s">
        <v>1323</v>
      </c>
      <c r="B63" s="179" t="s">
        <v>878</v>
      </c>
      <c r="C63" s="173" t="s">
        <v>1248</v>
      </c>
      <c r="D63" s="173" t="s">
        <v>574</v>
      </c>
      <c r="E63" s="173">
        <v>20</v>
      </c>
      <c r="F63" s="173">
        <v>1</v>
      </c>
      <c r="G63" s="180">
        <v>70</v>
      </c>
      <c r="H63" s="180"/>
      <c r="I63" s="92">
        <v>90</v>
      </c>
      <c r="J63" s="53" t="s">
        <v>1275</v>
      </c>
      <c r="K63" s="174">
        <v>43587</v>
      </c>
      <c r="L63" s="175">
        <f>Table11[[#This Row],[Date plantation]]-Table11[[#This Row],[Date semis]]</f>
        <v>29</v>
      </c>
      <c r="M63" s="174">
        <v>43616</v>
      </c>
      <c r="N63" s="46">
        <f>P63-K63-Table11[[#This Row],[Tps motte]]</f>
        <v>77</v>
      </c>
      <c r="O63" s="175">
        <f>Table11[[#This Row],[Début récolte]]-Table11[[#This Row],[Date semis]]</f>
        <v>106</v>
      </c>
      <c r="P63" s="176">
        <v>43693</v>
      </c>
      <c r="Q63" s="177">
        <v>43706</v>
      </c>
      <c r="R63" s="175">
        <f>Q63-P63</f>
        <v>13</v>
      </c>
      <c r="S63" s="178"/>
      <c r="T63" s="175"/>
      <c r="U63" s="175"/>
      <c r="V63" s="173"/>
      <c r="W63" s="173"/>
      <c r="X63" s="173"/>
      <c r="Y63" s="173"/>
      <c r="Z63" s="44"/>
      <c r="AA63" s="44"/>
      <c r="AB63" s="44"/>
      <c r="AC63" s="44"/>
    </row>
    <row r="64" spans="1:29" s="212" customFormat="1" ht="12.75" customHeight="1" x14ac:dyDescent="0.2">
      <c r="A64" s="211" t="s">
        <v>1322</v>
      </c>
      <c r="B64" s="240" t="s">
        <v>497</v>
      </c>
      <c r="C64" s="211" t="s">
        <v>700</v>
      </c>
      <c r="D64" s="213" t="s">
        <v>585</v>
      </c>
      <c r="E64" s="213">
        <v>20</v>
      </c>
      <c r="F64" s="213">
        <v>1</v>
      </c>
      <c r="G64" s="214">
        <v>70</v>
      </c>
      <c r="H64" s="214"/>
      <c r="I64" s="216">
        <v>45</v>
      </c>
      <c r="J64" s="217" t="s">
        <v>1275</v>
      </c>
      <c r="K64" s="218">
        <v>43587</v>
      </c>
      <c r="L64" s="219">
        <f>Table11[[#This Row],[Date plantation]]-Table11[[#This Row],[Date semis]]</f>
        <v>29</v>
      </c>
      <c r="M64" s="218">
        <v>43616</v>
      </c>
      <c r="N64" s="46">
        <f>P64-K64-Table11[[#This Row],[Tps motte]]</f>
        <v>66</v>
      </c>
      <c r="O64" s="219">
        <f>Table11[[#This Row],[Début récolte]]-Table11[[#This Row],[Date semis]]</f>
        <v>95</v>
      </c>
      <c r="P64" s="218">
        <v>43682</v>
      </c>
      <c r="Q64" s="220"/>
      <c r="R64" s="219">
        <f>Q64-P64</f>
        <v>-43682</v>
      </c>
      <c r="S64" s="221"/>
      <c r="T64" s="219"/>
      <c r="U64" s="219"/>
      <c r="V64" s="213"/>
      <c r="W64" s="213"/>
      <c r="X64" s="213"/>
      <c r="Y64" s="213"/>
      <c r="Z64" s="211"/>
      <c r="AA64" s="211"/>
      <c r="AB64" s="211"/>
      <c r="AC64" s="211"/>
    </row>
    <row r="65" spans="1:29" s="212" customFormat="1" ht="12.75" customHeight="1" x14ac:dyDescent="0.2">
      <c r="A65" s="211" t="s">
        <v>1266</v>
      </c>
      <c r="B65" s="212" t="s">
        <v>1265</v>
      </c>
      <c r="C65" s="211" t="s">
        <v>587</v>
      </c>
      <c r="D65" s="211" t="s">
        <v>1267</v>
      </c>
      <c r="E65" s="213">
        <v>20</v>
      </c>
      <c r="F65" s="213">
        <v>3</v>
      </c>
      <c r="G65" s="214"/>
      <c r="H65" s="215" t="s">
        <v>1268</v>
      </c>
      <c r="I65" s="216"/>
      <c r="J65" s="217" t="s">
        <v>2</v>
      </c>
      <c r="K65" s="218">
        <v>43592</v>
      </c>
      <c r="L65" s="219">
        <f>Table11[[#This Row],[Date plantation]]-Table11[[#This Row],[Date semis]]</f>
        <v>0</v>
      </c>
      <c r="M65" s="218">
        <v>43592</v>
      </c>
      <c r="N65" s="46">
        <f>P65-K65-Table11[[#This Row],[Tps motte]]</f>
        <v>-43592</v>
      </c>
      <c r="O65" s="219">
        <f>Table11[[#This Row],[Début récolte]]-Table11[[#This Row],[Date semis]]</f>
        <v>-43592</v>
      </c>
      <c r="P65" s="218"/>
      <c r="Q65" s="220"/>
      <c r="R65" s="219">
        <f>Q65-P65</f>
        <v>0</v>
      </c>
      <c r="S65" s="221"/>
      <c r="T65" s="219"/>
      <c r="U65" s="219"/>
      <c r="V65" s="213"/>
      <c r="W65" s="213"/>
      <c r="X65" s="213"/>
      <c r="Y65" s="213"/>
      <c r="Z65" s="211"/>
      <c r="AA65" s="211"/>
      <c r="AB65" s="211"/>
      <c r="AC65" s="211"/>
    </row>
    <row r="66" spans="1:29" s="52" customFormat="1" ht="12.75" customHeight="1" x14ac:dyDescent="0.2">
      <c r="A66" s="90" t="s">
        <v>1324</v>
      </c>
      <c r="B66" s="91" t="s">
        <v>620</v>
      </c>
      <c r="C66" s="173" t="s">
        <v>1036</v>
      </c>
      <c r="D66" s="44" t="s">
        <v>574</v>
      </c>
      <c r="E66" s="173">
        <v>10</v>
      </c>
      <c r="F66" s="173">
        <v>7</v>
      </c>
      <c r="G66" s="180">
        <v>15</v>
      </c>
      <c r="H66" s="180"/>
      <c r="I66" s="92">
        <v>700</v>
      </c>
      <c r="J66" s="53" t="s">
        <v>575</v>
      </c>
      <c r="K66" s="174">
        <v>43587</v>
      </c>
      <c r="L66" s="175">
        <f>Table11[[#This Row],[Date plantation]]-Table11[[#This Row],[Date semis]]</f>
        <v>29</v>
      </c>
      <c r="M66" s="174">
        <v>43616</v>
      </c>
      <c r="N66" s="46">
        <f>P66-K66-Table11[[#This Row],[Tps motte]]</f>
        <v>21</v>
      </c>
      <c r="O66" s="175">
        <f>Table11[[#This Row],[Début récolte]]-Table11[[#This Row],[Date semis]]</f>
        <v>50</v>
      </c>
      <c r="P66" s="176">
        <v>43637</v>
      </c>
      <c r="Q66" s="177">
        <v>43654</v>
      </c>
      <c r="R66" s="175">
        <f t="shared" ref="R66:R67" si="11">Q66-P66</f>
        <v>17</v>
      </c>
      <c r="S66" s="178"/>
      <c r="T66" s="175"/>
      <c r="U66" s="175"/>
      <c r="V66" s="173"/>
      <c r="W66" s="173"/>
      <c r="X66" s="173"/>
      <c r="Y66" s="173"/>
      <c r="Z66" s="44"/>
      <c r="AA66" s="44"/>
      <c r="AB66" s="44"/>
      <c r="AC66" s="44"/>
    </row>
    <row r="67" spans="1:29" s="52" customFormat="1" ht="12.75" customHeight="1" x14ac:dyDescent="0.2">
      <c r="A67" s="90" t="s">
        <v>1318</v>
      </c>
      <c r="B67" s="91" t="s">
        <v>1144</v>
      </c>
      <c r="C67" s="173" t="s">
        <v>1049</v>
      </c>
      <c r="D67" s="173" t="s">
        <v>579</v>
      </c>
      <c r="E67" s="173">
        <v>10</v>
      </c>
      <c r="F67" s="173">
        <v>7</v>
      </c>
      <c r="G67" s="180">
        <v>15</v>
      </c>
      <c r="H67" s="180"/>
      <c r="I67" s="92">
        <v>700</v>
      </c>
      <c r="J67" s="53" t="s">
        <v>575</v>
      </c>
      <c r="K67" s="174">
        <v>43587</v>
      </c>
      <c r="L67" s="175">
        <f>Table11[[#This Row],[Date plantation]]-Table11[[#This Row],[Date semis]]</f>
        <v>22</v>
      </c>
      <c r="M67" s="174">
        <v>43609</v>
      </c>
      <c r="N67" s="46">
        <f>P67-K67-Table11[[#This Row],[Tps motte]]</f>
        <v>18</v>
      </c>
      <c r="O67" s="175">
        <f>Table11[[#This Row],[Début récolte]]-Table11[[#This Row],[Date semis]]</f>
        <v>40</v>
      </c>
      <c r="P67" s="176">
        <v>43627</v>
      </c>
      <c r="Q67" s="177">
        <v>43636</v>
      </c>
      <c r="R67" s="175">
        <f t="shared" si="11"/>
        <v>9</v>
      </c>
      <c r="S67" s="178"/>
      <c r="T67" s="175"/>
      <c r="U67" s="175"/>
      <c r="V67" s="173"/>
      <c r="W67" s="173"/>
      <c r="X67" s="173"/>
      <c r="Y67" s="173"/>
      <c r="Z67" s="44"/>
      <c r="AA67" s="44"/>
      <c r="AB67" s="44"/>
      <c r="AC67" s="44"/>
    </row>
    <row r="68" spans="1:29" s="52" customFormat="1" ht="12.75" customHeight="1" x14ac:dyDescent="0.2">
      <c r="A68" s="90" t="s">
        <v>1302</v>
      </c>
      <c r="B68" s="91" t="s">
        <v>553</v>
      </c>
      <c r="C68" s="44" t="s">
        <v>736</v>
      </c>
      <c r="D68" s="173" t="s">
        <v>574</v>
      </c>
      <c r="E68" s="173">
        <v>20</v>
      </c>
      <c r="F68" s="173">
        <v>1</v>
      </c>
      <c r="G68" s="180">
        <v>50</v>
      </c>
      <c r="H68" s="180"/>
      <c r="I68" s="92">
        <v>90</v>
      </c>
      <c r="J68" s="53" t="s">
        <v>1275</v>
      </c>
      <c r="K68" s="174">
        <v>43593</v>
      </c>
      <c r="L68" s="175">
        <f>Table11[[#This Row],[Date plantation]]-Table11[[#This Row],[Date semis]]</f>
        <v>19</v>
      </c>
      <c r="M68" s="174">
        <v>43612</v>
      </c>
      <c r="N68" s="46">
        <f>P68-K68-Table11[[#This Row],[Tps motte]]</f>
        <v>35</v>
      </c>
      <c r="O68" s="175">
        <f>Table11[[#This Row],[Début récolte]]-Table11[[#This Row],[Date semis]]</f>
        <v>54</v>
      </c>
      <c r="P68" s="176">
        <v>43647</v>
      </c>
      <c r="Q68" s="177">
        <v>43703</v>
      </c>
      <c r="R68" s="175">
        <f t="shared" ref="R68" si="12">Q68-P68</f>
        <v>56</v>
      </c>
      <c r="S68" s="178"/>
      <c r="T68" s="175"/>
      <c r="U68" s="175"/>
      <c r="V68" s="173"/>
      <c r="W68" s="173"/>
      <c r="X68" s="173"/>
      <c r="Y68" s="173"/>
      <c r="Z68" s="44"/>
      <c r="AA68" s="44"/>
      <c r="AB68" s="44"/>
      <c r="AC68" s="44"/>
    </row>
    <row r="69" spans="1:29" s="52" customFormat="1" ht="12.75" customHeight="1" x14ac:dyDescent="0.2">
      <c r="A69" s="172"/>
      <c r="B69" s="91" t="s">
        <v>1273</v>
      </c>
      <c r="C69" s="44" t="s">
        <v>1274</v>
      </c>
      <c r="D69" s="173" t="s">
        <v>574</v>
      </c>
      <c r="E69" s="173">
        <v>20</v>
      </c>
      <c r="F69" s="173">
        <v>1</v>
      </c>
      <c r="G69" s="180">
        <v>70</v>
      </c>
      <c r="H69" s="180"/>
      <c r="I69" s="92">
        <v>56</v>
      </c>
      <c r="J69" s="53" t="s">
        <v>1275</v>
      </c>
      <c r="K69" s="174">
        <v>43593</v>
      </c>
      <c r="L69" s="175">
        <f>Table11[[#This Row],[Date plantation]]-Table11[[#This Row],[Date semis]]</f>
        <v>27</v>
      </c>
      <c r="M69" s="174">
        <v>43620</v>
      </c>
      <c r="N69" s="46">
        <f>P69-K69-Table11[[#This Row],[Tps motte]]</f>
        <v>36</v>
      </c>
      <c r="O69" s="175">
        <f>Table11[[#This Row],[Début récolte]]-Table11[[#This Row],[Date semis]]</f>
        <v>63</v>
      </c>
      <c r="P69" s="176">
        <v>43656</v>
      </c>
      <c r="Q69" s="177">
        <v>43696</v>
      </c>
      <c r="R69" s="175">
        <f t="shared" ref="R69" si="13">Q69-P69</f>
        <v>40</v>
      </c>
      <c r="S69" s="178"/>
      <c r="T69" s="175"/>
      <c r="U69" s="175"/>
      <c r="V69" s="173"/>
      <c r="W69" s="173"/>
      <c r="X69" s="173"/>
      <c r="Y69" s="173"/>
      <c r="Z69" s="44"/>
      <c r="AA69" s="44"/>
      <c r="AB69" s="44"/>
      <c r="AC69" s="44"/>
    </row>
    <row r="70" spans="1:29" s="52" customFormat="1" ht="12.75" customHeight="1" x14ac:dyDescent="0.2">
      <c r="A70" s="90" t="s">
        <v>1338</v>
      </c>
      <c r="B70" s="91" t="s">
        <v>722</v>
      </c>
      <c r="C70" s="44" t="s">
        <v>1281</v>
      </c>
      <c r="D70" s="44" t="s">
        <v>579</v>
      </c>
      <c r="E70" s="173">
        <v>20</v>
      </c>
      <c r="F70" s="173">
        <v>1</v>
      </c>
      <c r="G70" s="180">
        <v>70</v>
      </c>
      <c r="H70" s="180"/>
      <c r="I70" s="92">
        <v>49</v>
      </c>
      <c r="J70" s="53" t="s">
        <v>1275</v>
      </c>
      <c r="K70" s="174">
        <v>43597</v>
      </c>
      <c r="L70" s="175">
        <f>Table11[[#This Row],[Date plantation]]-Table11[[#This Row],[Date semis]]</f>
        <v>22</v>
      </c>
      <c r="M70" s="174">
        <v>43619</v>
      </c>
      <c r="N70" s="46">
        <f>P70-K70-Table11[[#This Row],[Tps motte]]</f>
        <v>106</v>
      </c>
      <c r="O70" s="175">
        <f>Table11[[#This Row],[Début récolte]]-Table11[[#This Row],[Date semis]]</f>
        <v>128</v>
      </c>
      <c r="P70" s="176">
        <v>43725</v>
      </c>
      <c r="Q70" s="177">
        <v>43733</v>
      </c>
      <c r="R70" s="175">
        <f>Q70-P70</f>
        <v>8</v>
      </c>
      <c r="S70" s="178"/>
      <c r="T70" s="175"/>
      <c r="U70" s="175"/>
      <c r="V70" s="173"/>
      <c r="W70" s="173"/>
      <c r="X70" s="173"/>
      <c r="Y70" s="173"/>
      <c r="Z70" s="44"/>
      <c r="AA70" s="44"/>
      <c r="AB70" s="44"/>
      <c r="AC70" s="44"/>
    </row>
    <row r="71" spans="1:29" s="212" customFormat="1" ht="12.75" customHeight="1" x14ac:dyDescent="0.2">
      <c r="A71" s="211" t="s">
        <v>1282</v>
      </c>
      <c r="B71" s="212" t="s">
        <v>1303</v>
      </c>
      <c r="C71" s="211" t="s">
        <v>587</v>
      </c>
      <c r="D71" s="211" t="s">
        <v>1267</v>
      </c>
      <c r="E71" s="213">
        <v>20</v>
      </c>
      <c r="F71" s="213">
        <v>3</v>
      </c>
      <c r="G71" s="214"/>
      <c r="H71" s="215" t="s">
        <v>1268</v>
      </c>
      <c r="I71" s="216"/>
      <c r="J71" s="217" t="s">
        <v>2</v>
      </c>
      <c r="K71" s="218">
        <v>43599</v>
      </c>
      <c r="L71" s="219">
        <f>Table11[[#This Row],[Date plantation]]-Table11[[#This Row],[Date semis]]</f>
        <v>0</v>
      </c>
      <c r="M71" s="218">
        <v>43599</v>
      </c>
      <c r="N71" s="46">
        <f>P71-K71-Table11[[#This Row],[Tps motte]]</f>
        <v>-43599</v>
      </c>
      <c r="O71" s="219">
        <f>Table11[[#This Row],[Début récolte]]-Table11[[#This Row],[Date semis]]</f>
        <v>-43599</v>
      </c>
      <c r="P71" s="218"/>
      <c r="Q71" s="220"/>
      <c r="R71" s="219">
        <f>Q71-P71</f>
        <v>0</v>
      </c>
      <c r="S71" s="221"/>
      <c r="T71" s="219"/>
      <c r="U71" s="219"/>
      <c r="V71" s="213"/>
      <c r="W71" s="213"/>
      <c r="X71" s="213"/>
      <c r="Y71" s="213"/>
      <c r="Z71" s="211"/>
      <c r="AA71" s="211"/>
      <c r="AB71" s="211"/>
      <c r="AC71" s="211"/>
    </row>
    <row r="72" spans="1:29" s="52" customFormat="1" ht="12.75" customHeight="1" x14ac:dyDescent="0.2">
      <c r="A72" s="90" t="s">
        <v>1325</v>
      </c>
      <c r="B72" s="91" t="s">
        <v>591</v>
      </c>
      <c r="C72" s="173" t="s">
        <v>1036</v>
      </c>
      <c r="D72" s="44" t="s">
        <v>574</v>
      </c>
      <c r="E72" s="173">
        <v>10</v>
      </c>
      <c r="F72" s="173">
        <v>7</v>
      </c>
      <c r="G72" s="180">
        <v>15</v>
      </c>
      <c r="H72" s="180"/>
      <c r="I72" s="92">
        <v>700</v>
      </c>
      <c r="J72" s="53" t="s">
        <v>575</v>
      </c>
      <c r="K72" s="174">
        <v>43600</v>
      </c>
      <c r="L72" s="175">
        <f>Table11[[#This Row],[Date plantation]]-Table11[[#This Row],[Date semis]]</f>
        <v>16</v>
      </c>
      <c r="M72" s="174">
        <v>43616</v>
      </c>
      <c r="N72" s="46">
        <f>P72-K72-Table11[[#This Row],[Tps motte]]</f>
        <v>24</v>
      </c>
      <c r="O72" s="175">
        <f>Table11[[#This Row],[Début récolte]]-Table11[[#This Row],[Date semis]]</f>
        <v>40</v>
      </c>
      <c r="P72" s="176">
        <v>43640</v>
      </c>
      <c r="Q72" s="177">
        <v>43653</v>
      </c>
      <c r="R72" s="175">
        <f t="shared" ref="R72:R73" si="14">Q72-P72</f>
        <v>13</v>
      </c>
      <c r="S72" s="178"/>
      <c r="T72" s="175"/>
      <c r="U72" s="175"/>
      <c r="V72" s="173"/>
      <c r="W72" s="173"/>
      <c r="X72" s="173"/>
      <c r="Y72" s="173"/>
      <c r="Z72" s="44"/>
      <c r="AA72" s="44"/>
      <c r="AB72" s="44"/>
      <c r="AC72" s="44"/>
    </row>
    <row r="73" spans="1:29" s="52" customFormat="1" ht="12.75" customHeight="1" x14ac:dyDescent="0.2">
      <c r="A73" s="90" t="s">
        <v>1316</v>
      </c>
      <c r="B73" s="91" t="s">
        <v>1147</v>
      </c>
      <c r="C73" s="173" t="s">
        <v>1049</v>
      </c>
      <c r="D73" s="173" t="s">
        <v>579</v>
      </c>
      <c r="E73" s="173">
        <v>10</v>
      </c>
      <c r="F73" s="173">
        <v>7</v>
      </c>
      <c r="G73" s="180">
        <v>15</v>
      </c>
      <c r="H73" s="180"/>
      <c r="I73" s="92">
        <v>700</v>
      </c>
      <c r="J73" s="53" t="s">
        <v>575</v>
      </c>
      <c r="K73" s="174">
        <v>43600</v>
      </c>
      <c r="L73" s="175">
        <f>Table11[[#This Row],[Date plantation]]-Table11[[#This Row],[Date semis]]</f>
        <v>12</v>
      </c>
      <c r="M73" s="174">
        <v>43612</v>
      </c>
      <c r="N73" s="46">
        <f>P73-K73-Table11[[#This Row],[Tps motte]]</f>
        <v>18</v>
      </c>
      <c r="O73" s="175">
        <f>Table11[[#This Row],[Début récolte]]-Table11[[#This Row],[Date semis]]</f>
        <v>30</v>
      </c>
      <c r="P73" s="176">
        <v>43630</v>
      </c>
      <c r="Q73" s="177">
        <v>43637</v>
      </c>
      <c r="R73" s="175">
        <f t="shared" si="14"/>
        <v>7</v>
      </c>
      <c r="S73" s="178"/>
      <c r="T73" s="175"/>
      <c r="U73" s="175"/>
      <c r="V73" s="173"/>
      <c r="W73" s="173"/>
      <c r="X73" s="173"/>
      <c r="Y73" s="173"/>
      <c r="Z73" s="44"/>
      <c r="AA73" s="44"/>
      <c r="AB73" s="44"/>
      <c r="AC73" s="44"/>
    </row>
    <row r="74" spans="1:29" s="52" customFormat="1" ht="12.75" customHeight="1" x14ac:dyDescent="0.2">
      <c r="A74" s="90" t="s">
        <v>1408</v>
      </c>
      <c r="B74" s="91" t="s">
        <v>1283</v>
      </c>
      <c r="C74" s="44" t="s">
        <v>1284</v>
      </c>
      <c r="D74" s="44" t="s">
        <v>574</v>
      </c>
      <c r="E74" s="173">
        <v>20</v>
      </c>
      <c r="F74" s="173">
        <v>4</v>
      </c>
      <c r="G74" s="180">
        <v>15</v>
      </c>
      <c r="H74" s="180"/>
      <c r="I74" s="92">
        <v>1000</v>
      </c>
      <c r="J74" s="53" t="s">
        <v>575</v>
      </c>
      <c r="K74" s="174">
        <v>43600</v>
      </c>
      <c r="L74" s="175">
        <f>Table11[[#This Row],[Date plantation]]-Table11[[#This Row],[Date semis]]</f>
        <v>26</v>
      </c>
      <c r="M74" s="174">
        <v>43626</v>
      </c>
      <c r="N74" s="46">
        <f>P74-K74-Table11[[#This Row],[Tps motte]]</f>
        <v>58</v>
      </c>
      <c r="O74" s="175">
        <f>Table11[[#This Row],[Début récolte]]-Table11[[#This Row],[Date semis]]</f>
        <v>84</v>
      </c>
      <c r="P74" s="176">
        <v>43684</v>
      </c>
      <c r="Q74" s="177">
        <v>43707</v>
      </c>
      <c r="R74" s="175">
        <f t="shared" ref="R74:R75" si="15">Q74-P74</f>
        <v>23</v>
      </c>
      <c r="S74" s="178"/>
      <c r="T74" s="175"/>
      <c r="U74" s="175"/>
      <c r="V74" s="173"/>
      <c r="W74" s="173"/>
      <c r="X74" s="173"/>
      <c r="Y74" s="173"/>
      <c r="Z74" s="44"/>
      <c r="AA74" s="44"/>
      <c r="AB74" s="44"/>
      <c r="AC74" s="44"/>
    </row>
    <row r="75" spans="1:29" s="52" customFormat="1" ht="12.75" customHeight="1" x14ac:dyDescent="0.2">
      <c r="A75" s="90" t="s">
        <v>1351</v>
      </c>
      <c r="B75" s="91" t="s">
        <v>558</v>
      </c>
      <c r="C75" s="44" t="s">
        <v>1285</v>
      </c>
      <c r="D75" s="44" t="s">
        <v>574</v>
      </c>
      <c r="E75" s="173">
        <v>20</v>
      </c>
      <c r="F75" s="173">
        <v>7</v>
      </c>
      <c r="G75" s="180">
        <v>10</v>
      </c>
      <c r="H75" s="180"/>
      <c r="I75" s="92"/>
      <c r="J75" s="53" t="s">
        <v>2</v>
      </c>
      <c r="K75" s="174">
        <v>43601</v>
      </c>
      <c r="L75" s="175">
        <f>Table11[[#This Row],[Date plantation]]-Table11[[#This Row],[Date semis]]</f>
        <v>0</v>
      </c>
      <c r="M75" s="174">
        <v>43601</v>
      </c>
      <c r="N75" s="46">
        <f>P75-K75-Table11[[#This Row],[Tps motte]]</f>
        <v>76</v>
      </c>
      <c r="O75" s="175">
        <f>Table11[[#This Row],[Début récolte]]-Table11[[#This Row],[Date semis]]</f>
        <v>76</v>
      </c>
      <c r="P75" s="176">
        <v>43677</v>
      </c>
      <c r="Q75" s="177">
        <v>43719</v>
      </c>
      <c r="R75" s="175">
        <f t="shared" si="15"/>
        <v>42</v>
      </c>
      <c r="S75" s="178"/>
      <c r="T75" s="175"/>
      <c r="U75" s="175"/>
      <c r="V75" s="173"/>
      <c r="W75" s="173"/>
      <c r="X75" s="173"/>
      <c r="Y75" s="173"/>
      <c r="Z75" s="44"/>
      <c r="AA75" s="44"/>
      <c r="AB75" s="44"/>
      <c r="AC75" s="44"/>
    </row>
    <row r="76" spans="1:29" s="212" customFormat="1" ht="12.75" customHeight="1" x14ac:dyDescent="0.2">
      <c r="A76" s="211" t="s">
        <v>1305</v>
      </c>
      <c r="B76" s="212" t="s">
        <v>1304</v>
      </c>
      <c r="C76" s="211" t="s">
        <v>1465</v>
      </c>
      <c r="D76" s="211" t="s">
        <v>1267</v>
      </c>
      <c r="E76" s="213">
        <v>40</v>
      </c>
      <c r="F76" s="213">
        <v>3</v>
      </c>
      <c r="G76" s="214"/>
      <c r="H76" s="215" t="s">
        <v>1268</v>
      </c>
      <c r="I76" s="216"/>
      <c r="J76" s="217" t="s">
        <v>2</v>
      </c>
      <c r="K76" s="218">
        <v>43606</v>
      </c>
      <c r="L76" s="219">
        <f>Table11[[#This Row],[Date plantation]]-Table11[[#This Row],[Date semis]]</f>
        <v>1</v>
      </c>
      <c r="M76" s="218">
        <v>43607</v>
      </c>
      <c r="N76" s="46">
        <f>P76-K76-Table11[[#This Row],[Tps motte]]</f>
        <v>55</v>
      </c>
      <c r="O76" s="219">
        <f>Table11[[#This Row],[Début récolte]]-Table11[[#This Row],[Date semis]]</f>
        <v>56</v>
      </c>
      <c r="P76" s="218">
        <v>43662</v>
      </c>
      <c r="Q76" s="220"/>
      <c r="R76" s="219">
        <f>Q76-P76</f>
        <v>-43662</v>
      </c>
      <c r="S76" s="221"/>
      <c r="T76" s="219"/>
      <c r="U76" s="219"/>
      <c r="V76" s="213"/>
      <c r="W76" s="213"/>
      <c r="X76" s="213"/>
      <c r="Y76" s="213"/>
      <c r="Z76" s="211"/>
      <c r="AA76" s="211"/>
      <c r="AB76" s="211"/>
      <c r="AC76" s="211"/>
    </row>
    <row r="77" spans="1:29" s="52" customFormat="1" ht="12.75" customHeight="1" x14ac:dyDescent="0.2">
      <c r="A77" s="90" t="s">
        <v>1352</v>
      </c>
      <c r="B77" s="91" t="s">
        <v>592</v>
      </c>
      <c r="C77" s="173" t="s">
        <v>1036</v>
      </c>
      <c r="D77" s="44" t="s">
        <v>574</v>
      </c>
      <c r="E77" s="173">
        <v>10</v>
      </c>
      <c r="F77" s="173">
        <v>7</v>
      </c>
      <c r="G77" s="180">
        <v>15</v>
      </c>
      <c r="H77" s="180"/>
      <c r="I77" s="92">
        <v>700</v>
      </c>
      <c r="J77" s="53" t="s">
        <v>575</v>
      </c>
      <c r="K77" s="174">
        <v>43608</v>
      </c>
      <c r="L77" s="175">
        <f>Table11[[#This Row],[Date plantation]]-Table11[[#This Row],[Date semis]]</f>
        <v>15</v>
      </c>
      <c r="M77" s="174">
        <v>43623</v>
      </c>
      <c r="N77" s="46">
        <f>P77-K77-Table11[[#This Row],[Tps motte]]</f>
        <v>24</v>
      </c>
      <c r="O77" s="175">
        <f>Table11[[#This Row],[Début récolte]]-Table11[[#This Row],[Date semis]]</f>
        <v>39</v>
      </c>
      <c r="P77" s="176">
        <v>43647</v>
      </c>
      <c r="Q77" s="177">
        <v>43666</v>
      </c>
      <c r="R77" s="175">
        <f t="shared" ref="R77:R78" si="16">Q77-P77</f>
        <v>19</v>
      </c>
      <c r="S77" s="178"/>
      <c r="T77" s="175"/>
      <c r="U77" s="175"/>
      <c r="V77" s="173"/>
      <c r="W77" s="173"/>
      <c r="X77" s="173"/>
      <c r="Y77" s="173"/>
      <c r="Z77" s="44"/>
      <c r="AA77" s="44"/>
      <c r="AB77" s="44"/>
      <c r="AC77" s="44"/>
    </row>
    <row r="78" spans="1:29" s="52" customFormat="1" ht="12.75" customHeight="1" x14ac:dyDescent="0.2">
      <c r="A78" s="90" t="s">
        <v>1318</v>
      </c>
      <c r="B78" s="91" t="s">
        <v>1148</v>
      </c>
      <c r="C78" s="173" t="s">
        <v>1049</v>
      </c>
      <c r="D78" s="173" t="s">
        <v>579</v>
      </c>
      <c r="E78" s="173">
        <v>10</v>
      </c>
      <c r="F78" s="173">
        <v>7</v>
      </c>
      <c r="G78" s="180">
        <v>15</v>
      </c>
      <c r="H78" s="180"/>
      <c r="I78" s="92">
        <v>700</v>
      </c>
      <c r="J78" s="53" t="s">
        <v>575</v>
      </c>
      <c r="K78" s="174">
        <v>43608</v>
      </c>
      <c r="L78" s="175">
        <f>Table11[[#This Row],[Date plantation]]-Table11[[#This Row],[Date semis]]</f>
        <v>11</v>
      </c>
      <c r="M78" s="174">
        <v>43619</v>
      </c>
      <c r="N78" s="46">
        <f>P78-K78-Table11[[#This Row],[Tps motte]]</f>
        <v>14</v>
      </c>
      <c r="O78" s="175">
        <f>Table11[[#This Row],[Début récolte]]-Table11[[#This Row],[Date semis]]</f>
        <v>25</v>
      </c>
      <c r="P78" s="176">
        <v>43633</v>
      </c>
      <c r="Q78" s="177">
        <v>43642</v>
      </c>
      <c r="R78" s="175">
        <f t="shared" si="16"/>
        <v>9</v>
      </c>
      <c r="S78" s="178"/>
      <c r="T78" s="175"/>
      <c r="U78" s="175"/>
      <c r="V78" s="173"/>
      <c r="W78" s="173"/>
      <c r="X78" s="173"/>
      <c r="Y78" s="173"/>
      <c r="Z78" s="44"/>
      <c r="AA78" s="44"/>
      <c r="AB78" s="44"/>
      <c r="AC78" s="44"/>
    </row>
    <row r="79" spans="1:29" s="212" customFormat="1" ht="12.75" customHeight="1" x14ac:dyDescent="0.2">
      <c r="A79" s="211" t="s">
        <v>1282</v>
      </c>
      <c r="B79" s="212" t="s">
        <v>1315</v>
      </c>
      <c r="C79" s="211" t="s">
        <v>1466</v>
      </c>
      <c r="D79" s="211" t="s">
        <v>1267</v>
      </c>
      <c r="E79" s="213">
        <v>40</v>
      </c>
      <c r="F79" s="213">
        <v>3</v>
      </c>
      <c r="G79" s="214"/>
      <c r="H79" s="215" t="s">
        <v>1268</v>
      </c>
      <c r="I79" s="216"/>
      <c r="J79" s="217" t="s">
        <v>2</v>
      </c>
      <c r="K79" s="218">
        <v>43606</v>
      </c>
      <c r="L79" s="219">
        <f>Table11[[#This Row],[Date plantation]]-Table11[[#This Row],[Date semis]]</f>
        <v>1</v>
      </c>
      <c r="M79" s="218">
        <v>43607</v>
      </c>
      <c r="N79" s="46">
        <f>P79-K79-Table11[[#This Row],[Tps motte]]</f>
        <v>-43607</v>
      </c>
      <c r="O79" s="219">
        <f>Table11[[#This Row],[Début récolte]]-Table11[[#This Row],[Date semis]]</f>
        <v>-43606</v>
      </c>
      <c r="P79" s="218"/>
      <c r="Q79" s="220"/>
      <c r="R79" s="219">
        <f>Q79-P79</f>
        <v>0</v>
      </c>
      <c r="S79" s="221"/>
      <c r="T79" s="219"/>
      <c r="U79" s="219"/>
      <c r="V79" s="213"/>
      <c r="W79" s="213"/>
      <c r="X79" s="213"/>
      <c r="Y79" s="213"/>
      <c r="Z79" s="211"/>
      <c r="AA79" s="211"/>
      <c r="AB79" s="211"/>
      <c r="AC79" s="211"/>
    </row>
    <row r="80" spans="1:29" s="52" customFormat="1" ht="12.75" customHeight="1" x14ac:dyDescent="0.2">
      <c r="A80" s="90" t="s">
        <v>1424</v>
      </c>
      <c r="B80" s="91" t="s">
        <v>593</v>
      </c>
      <c r="C80" s="173" t="s">
        <v>1036</v>
      </c>
      <c r="D80" s="44" t="s">
        <v>574</v>
      </c>
      <c r="E80" s="173">
        <v>10</v>
      </c>
      <c r="F80" s="173">
        <v>7</v>
      </c>
      <c r="G80" s="180">
        <v>15</v>
      </c>
      <c r="H80" s="180"/>
      <c r="I80" s="92">
        <v>700</v>
      </c>
      <c r="J80" s="53" t="s">
        <v>575</v>
      </c>
      <c r="K80" s="174">
        <v>43614</v>
      </c>
      <c r="L80" s="175">
        <f>Table11[[#This Row],[Date plantation]]-Table11[[#This Row],[Date semis]]</f>
        <v>15</v>
      </c>
      <c r="M80" s="174">
        <v>43629</v>
      </c>
      <c r="N80" s="46">
        <f>P80-K80-Table11[[#This Row],[Tps motte]]</f>
        <v>25</v>
      </c>
      <c r="O80" s="175">
        <f>Table11[[#This Row],[Début récolte]]-Table11[[#This Row],[Date semis]]</f>
        <v>40</v>
      </c>
      <c r="P80" s="176">
        <v>43654</v>
      </c>
      <c r="Q80" s="177">
        <v>43673</v>
      </c>
      <c r="R80" s="175">
        <f t="shared" ref="R80:R81" si="17">Q80-P80</f>
        <v>19</v>
      </c>
      <c r="S80" s="178"/>
      <c r="T80" s="175"/>
      <c r="U80" s="175"/>
      <c r="V80" s="173"/>
      <c r="W80" s="173"/>
      <c r="X80" s="173"/>
      <c r="Y80" s="173"/>
      <c r="Z80" s="44"/>
      <c r="AA80" s="44"/>
      <c r="AB80" s="44"/>
      <c r="AC80" s="44"/>
    </row>
    <row r="81" spans="1:29" s="52" customFormat="1" ht="12.75" customHeight="1" x14ac:dyDescent="0.2">
      <c r="A81" s="90" t="s">
        <v>1172</v>
      </c>
      <c r="B81" s="91" t="s">
        <v>1314</v>
      </c>
      <c r="C81" s="173" t="s">
        <v>1049</v>
      </c>
      <c r="D81" s="173" t="s">
        <v>579</v>
      </c>
      <c r="E81" s="173">
        <v>10</v>
      </c>
      <c r="F81" s="173">
        <v>7</v>
      </c>
      <c r="G81" s="180">
        <v>15</v>
      </c>
      <c r="H81" s="180"/>
      <c r="I81" s="92">
        <v>700</v>
      </c>
      <c r="J81" s="53" t="s">
        <v>575</v>
      </c>
      <c r="K81" s="54">
        <v>43614</v>
      </c>
      <c r="L81" s="175">
        <f>Table11[[#This Row],[Date plantation]]-Table11[[#This Row],[Date semis]]</f>
        <v>12</v>
      </c>
      <c r="M81" s="174">
        <v>43626</v>
      </c>
      <c r="N81" s="46">
        <f>P81-K81-Table11[[#This Row],[Tps motte]]</f>
        <v>17</v>
      </c>
      <c r="O81" s="175">
        <f>Table11[[#This Row],[Début récolte]]-Table11[[#This Row],[Date semis]]</f>
        <v>29</v>
      </c>
      <c r="P81" s="176">
        <v>43643</v>
      </c>
      <c r="Q81" s="177">
        <v>43651</v>
      </c>
      <c r="R81" s="175">
        <f t="shared" si="17"/>
        <v>8</v>
      </c>
      <c r="S81" s="178"/>
      <c r="T81" s="175"/>
      <c r="U81" s="175"/>
      <c r="V81" s="173"/>
      <c r="W81" s="173"/>
      <c r="X81" s="173"/>
      <c r="Y81" s="173"/>
      <c r="Z81" s="44"/>
      <c r="AA81" s="44"/>
      <c r="AB81" s="44"/>
      <c r="AC81" s="44"/>
    </row>
    <row r="82" spans="1:29" s="52" customFormat="1" ht="12.75" customHeight="1" x14ac:dyDescent="0.2">
      <c r="A82" s="90" t="s">
        <v>1416</v>
      </c>
      <c r="B82" s="91" t="s">
        <v>756</v>
      </c>
      <c r="C82" s="44" t="s">
        <v>1326</v>
      </c>
      <c r="D82" s="44" t="s">
        <v>574</v>
      </c>
      <c r="E82" s="173">
        <v>30</v>
      </c>
      <c r="F82" s="173">
        <v>3</v>
      </c>
      <c r="G82" s="180">
        <v>15</v>
      </c>
      <c r="H82" s="86"/>
      <c r="I82" s="92">
        <v>800</v>
      </c>
      <c r="J82" s="53" t="s">
        <v>575</v>
      </c>
      <c r="K82" s="174">
        <v>43615</v>
      </c>
      <c r="L82" s="175">
        <f>Table11[[#This Row],[Date plantation]]-Table11[[#This Row],[Date semis]]</f>
        <v>14</v>
      </c>
      <c r="M82" s="174">
        <v>43629</v>
      </c>
      <c r="N82" s="46">
        <f>P82-K82-Table11[[#This Row],[Tps motte]]</f>
        <v>41</v>
      </c>
      <c r="O82" s="175">
        <f>Table11[[#This Row],[Début récolte]]-Table11[[#This Row],[Date semis]]</f>
        <v>55</v>
      </c>
      <c r="P82" s="176">
        <v>43670</v>
      </c>
      <c r="Q82" s="177">
        <v>43692</v>
      </c>
      <c r="R82" s="175">
        <f>Q82-P82</f>
        <v>22</v>
      </c>
      <c r="S82" s="178"/>
      <c r="T82" s="175"/>
      <c r="U82" s="175"/>
      <c r="V82" s="173"/>
      <c r="W82" s="173"/>
      <c r="X82" s="173"/>
      <c r="Y82" s="173"/>
      <c r="Z82" s="44"/>
      <c r="AA82" s="44"/>
      <c r="AB82" s="44"/>
      <c r="AC82" s="44"/>
    </row>
    <row r="83" spans="1:29" s="52" customFormat="1" ht="12.75" customHeight="1" x14ac:dyDescent="0.2">
      <c r="A83" s="90" t="s">
        <v>1353</v>
      </c>
      <c r="B83" s="91" t="s">
        <v>1327</v>
      </c>
      <c r="C83" s="44" t="s">
        <v>587</v>
      </c>
      <c r="D83" s="44" t="s">
        <v>1267</v>
      </c>
      <c r="E83" s="173">
        <v>40</v>
      </c>
      <c r="F83" s="173">
        <v>3</v>
      </c>
      <c r="G83" s="180"/>
      <c r="H83" s="86" t="s">
        <v>1268</v>
      </c>
      <c r="I83" s="92">
        <f>45*8</f>
        <v>360</v>
      </c>
      <c r="J83" s="53" t="s">
        <v>584</v>
      </c>
      <c r="K83" s="174">
        <v>43615</v>
      </c>
      <c r="L83" s="175">
        <f>Table11[[#This Row],[Date plantation]]-Table11[[#This Row],[Date semis]]</f>
        <v>7</v>
      </c>
      <c r="M83" s="174">
        <v>43622</v>
      </c>
      <c r="N83" s="46">
        <f>P83-K83-Table11[[#This Row],[Tps motte]]</f>
        <v>50</v>
      </c>
      <c r="O83" s="175">
        <f>Table11[[#This Row],[Début récolte]]-Table11[[#This Row],[Date semis]]</f>
        <v>57</v>
      </c>
      <c r="P83" s="176">
        <v>43672</v>
      </c>
      <c r="Q83" s="177">
        <v>43689</v>
      </c>
      <c r="R83" s="175">
        <f>Q83-P83</f>
        <v>17</v>
      </c>
      <c r="S83" s="178"/>
      <c r="T83" s="175"/>
      <c r="U83" s="175"/>
      <c r="V83" s="173"/>
      <c r="W83" s="173"/>
      <c r="X83" s="173"/>
      <c r="Y83" s="173"/>
      <c r="Z83" s="44"/>
      <c r="AA83" s="44"/>
      <c r="AB83" s="44"/>
      <c r="AC83" s="44"/>
    </row>
    <row r="84" spans="1:29" s="52" customFormat="1" ht="12.75" customHeight="1" x14ac:dyDescent="0.2">
      <c r="A84" s="90" t="s">
        <v>1432</v>
      </c>
      <c r="B84" s="91" t="s">
        <v>594</v>
      </c>
      <c r="C84" s="173" t="s">
        <v>1036</v>
      </c>
      <c r="D84" s="44" t="s">
        <v>574</v>
      </c>
      <c r="E84" s="173">
        <v>10</v>
      </c>
      <c r="F84" s="173">
        <v>7</v>
      </c>
      <c r="G84" s="180">
        <v>15</v>
      </c>
      <c r="H84" s="180"/>
      <c r="I84" s="92">
        <v>700</v>
      </c>
      <c r="J84" s="53" t="s">
        <v>575</v>
      </c>
      <c r="K84" s="174">
        <v>43621</v>
      </c>
      <c r="L84" s="175">
        <f>Table11[[#This Row],[Date plantation]]-Table11[[#This Row],[Date semis]]</f>
        <v>15</v>
      </c>
      <c r="M84" s="174">
        <v>43636</v>
      </c>
      <c r="N84" s="46">
        <f>P84-K84-Table11[[#This Row],[Tps motte]]</f>
        <v>23</v>
      </c>
      <c r="O84" s="175">
        <f>Table11[[#This Row],[Début récolte]]-Table11[[#This Row],[Date semis]]</f>
        <v>38</v>
      </c>
      <c r="P84" s="176">
        <v>43659</v>
      </c>
      <c r="Q84" s="177">
        <v>43678</v>
      </c>
      <c r="R84" s="175">
        <f t="shared" ref="R84" si="18">Q84-P84</f>
        <v>19</v>
      </c>
      <c r="S84" s="178"/>
      <c r="T84" s="175"/>
      <c r="U84" s="175"/>
      <c r="V84" s="173"/>
      <c r="W84" s="173"/>
      <c r="X84" s="173"/>
      <c r="Y84" s="173"/>
      <c r="Z84" s="44"/>
      <c r="AA84" s="44"/>
      <c r="AB84" s="44"/>
      <c r="AC84" s="44"/>
    </row>
    <row r="85" spans="1:29" s="52" customFormat="1" ht="12.75" customHeight="1" x14ac:dyDescent="0.2">
      <c r="A85" s="90" t="s">
        <v>1498</v>
      </c>
      <c r="B85" s="91" t="s">
        <v>1349</v>
      </c>
      <c r="C85" s="44" t="s">
        <v>587</v>
      </c>
      <c r="D85" s="44" t="s">
        <v>1267</v>
      </c>
      <c r="E85" s="173">
        <v>40</v>
      </c>
      <c r="F85" s="173">
        <v>3</v>
      </c>
      <c r="G85" s="180"/>
      <c r="H85" s="86" t="s">
        <v>1268</v>
      </c>
      <c r="I85" s="92">
        <f>45*8</f>
        <v>360</v>
      </c>
      <c r="J85" s="53" t="s">
        <v>584</v>
      </c>
      <c r="K85" s="174">
        <v>43621</v>
      </c>
      <c r="L85" s="175">
        <f>Table11[[#This Row],[Date plantation]]-Table11[[#This Row],[Date semis]]</f>
        <v>7</v>
      </c>
      <c r="M85" s="174">
        <v>43628</v>
      </c>
      <c r="N85" s="46">
        <f>P85-K85-Table11[[#This Row],[Tps motte]]</f>
        <v>50</v>
      </c>
      <c r="O85" s="175">
        <f>Table11[[#This Row],[Début récolte]]-Table11[[#This Row],[Date semis]]</f>
        <v>57</v>
      </c>
      <c r="P85" s="176">
        <v>43678</v>
      </c>
      <c r="Q85" s="177">
        <v>43690</v>
      </c>
      <c r="R85" s="175">
        <f>Q85-P85</f>
        <v>12</v>
      </c>
      <c r="S85" s="178"/>
      <c r="T85" s="175"/>
      <c r="U85" s="175"/>
      <c r="V85" s="173"/>
      <c r="W85" s="173"/>
      <c r="X85" s="173"/>
      <c r="Y85" s="173"/>
      <c r="Z85" s="44"/>
      <c r="AA85" s="44"/>
      <c r="AB85" s="44"/>
      <c r="AC85" s="44"/>
    </row>
    <row r="86" spans="1:29" s="52" customFormat="1" ht="12.75" customHeight="1" x14ac:dyDescent="0.2">
      <c r="A86" s="90" t="s">
        <v>1428</v>
      </c>
      <c r="B86" s="91" t="s">
        <v>1335</v>
      </c>
      <c r="C86" s="173" t="s">
        <v>1049</v>
      </c>
      <c r="D86" s="173" t="s">
        <v>579</v>
      </c>
      <c r="E86" s="173">
        <v>10</v>
      </c>
      <c r="F86" s="173">
        <v>7</v>
      </c>
      <c r="G86" s="180">
        <v>15</v>
      </c>
      <c r="H86" s="180"/>
      <c r="I86" s="92">
        <v>700</v>
      </c>
      <c r="J86" s="53" t="s">
        <v>575</v>
      </c>
      <c r="K86" s="54">
        <v>43622</v>
      </c>
      <c r="L86" s="175">
        <f>Table11[[#This Row],[Date plantation]]-Table11[[#This Row],[Date semis]]</f>
        <v>11</v>
      </c>
      <c r="M86" s="174">
        <v>43633</v>
      </c>
      <c r="N86" s="46">
        <f>P86-K86-Table11[[#This Row],[Tps motte]]</f>
        <v>14</v>
      </c>
      <c r="O86" s="175">
        <f>Table11[[#This Row],[Début récolte]]-Table11[[#This Row],[Date semis]]</f>
        <v>25</v>
      </c>
      <c r="P86" s="176">
        <v>43647</v>
      </c>
      <c r="Q86" s="177">
        <v>43661</v>
      </c>
      <c r="R86" s="175">
        <f t="shared" ref="R86:R87" si="19">Q86-P86</f>
        <v>14</v>
      </c>
      <c r="S86" s="178"/>
      <c r="T86" s="175"/>
      <c r="U86" s="175"/>
      <c r="V86" s="173"/>
      <c r="W86" s="173"/>
      <c r="X86" s="173"/>
      <c r="Y86" s="173"/>
      <c r="Z86" s="44"/>
      <c r="AA86" s="44"/>
      <c r="AB86" s="44"/>
      <c r="AC86" s="44"/>
    </row>
    <row r="87" spans="1:29" s="52" customFormat="1" ht="12.75" customHeight="1" x14ac:dyDescent="0.2">
      <c r="A87" s="90" t="s">
        <v>1457</v>
      </c>
      <c r="B87" s="91" t="s">
        <v>568</v>
      </c>
      <c r="C87" s="44" t="s">
        <v>1047</v>
      </c>
      <c r="D87" s="44" t="s">
        <v>574</v>
      </c>
      <c r="E87" s="148">
        <v>40</v>
      </c>
      <c r="F87" s="173">
        <v>4</v>
      </c>
      <c r="G87" s="150">
        <v>10</v>
      </c>
      <c r="H87" s="86" t="s">
        <v>627</v>
      </c>
      <c r="I87" s="92">
        <v>700</v>
      </c>
      <c r="J87" s="53" t="s">
        <v>575</v>
      </c>
      <c r="K87" s="54">
        <v>43626</v>
      </c>
      <c r="L87" s="46">
        <f>Table11[[#This Row],[Date plantation]]-Table11[[#This Row],[Date semis]]</f>
        <v>29</v>
      </c>
      <c r="M87" s="54">
        <v>43655</v>
      </c>
      <c r="N87" s="46">
        <f>P87-K87-Table11[[#This Row],[Tps motte]]</f>
        <v>35</v>
      </c>
      <c r="O87" s="46">
        <f>Table11[[#This Row],[Début récolte]]-Table11[[#This Row],[Date semis]]</f>
        <v>64</v>
      </c>
      <c r="P87" s="85">
        <v>43690</v>
      </c>
      <c r="Q87" s="45">
        <v>43812</v>
      </c>
      <c r="R87" s="46">
        <f t="shared" si="19"/>
        <v>122</v>
      </c>
      <c r="S87" s="48"/>
      <c r="T87" s="46"/>
      <c r="U87" s="46"/>
      <c r="V87" s="44"/>
      <c r="W87" s="44"/>
      <c r="X87" s="44"/>
      <c r="Y87" s="44"/>
      <c r="Z87" s="44"/>
      <c r="AA87" s="44"/>
      <c r="AB87" s="44"/>
      <c r="AC87" s="44"/>
    </row>
    <row r="88" spans="1:29" s="52" customFormat="1" ht="12.75" customHeight="1" x14ac:dyDescent="0.2">
      <c r="A88" s="90" t="s">
        <v>1430</v>
      </c>
      <c r="B88" s="91" t="s">
        <v>1376</v>
      </c>
      <c r="C88" s="173" t="s">
        <v>1049</v>
      </c>
      <c r="D88" s="173" t="s">
        <v>579</v>
      </c>
      <c r="E88" s="173">
        <v>10</v>
      </c>
      <c r="F88" s="173">
        <v>7</v>
      </c>
      <c r="G88" s="180">
        <v>15</v>
      </c>
      <c r="H88" s="180"/>
      <c r="I88" s="92">
        <v>700</v>
      </c>
      <c r="J88" s="53" t="s">
        <v>575</v>
      </c>
      <c r="K88" s="54">
        <v>43626</v>
      </c>
      <c r="L88" s="175">
        <f>Table11[[#This Row],[Date plantation]]-Table11[[#This Row],[Date semis]]</f>
        <v>10</v>
      </c>
      <c r="M88" s="174">
        <v>43636</v>
      </c>
      <c r="N88" s="46">
        <f>P88-K88-Table11[[#This Row],[Tps motte]]</f>
        <v>23</v>
      </c>
      <c r="O88" s="175">
        <f>Table11[[#This Row],[Début récolte]]-Table11[[#This Row],[Date semis]]</f>
        <v>33</v>
      </c>
      <c r="P88" s="176">
        <v>43659</v>
      </c>
      <c r="Q88" s="45">
        <v>43666</v>
      </c>
      <c r="R88" s="175">
        <f t="shared" ref="R88" si="20">Q88-P88</f>
        <v>7</v>
      </c>
      <c r="S88" s="178"/>
      <c r="T88" s="175"/>
      <c r="U88" s="175"/>
      <c r="V88" s="173"/>
      <c r="W88" s="173"/>
      <c r="X88" s="173"/>
      <c r="Y88" s="173"/>
      <c r="Z88" s="44"/>
      <c r="AA88" s="44"/>
      <c r="AB88" s="44"/>
      <c r="AC88" s="44"/>
    </row>
    <row r="89" spans="1:29" s="52" customFormat="1" ht="12.75" customHeight="1" x14ac:dyDescent="0.2">
      <c r="A89" s="90" t="s">
        <v>1435</v>
      </c>
      <c r="B89" s="91" t="s">
        <v>1418</v>
      </c>
      <c r="C89" s="44" t="s">
        <v>587</v>
      </c>
      <c r="D89" s="44" t="s">
        <v>1267</v>
      </c>
      <c r="E89" s="173">
        <v>40</v>
      </c>
      <c r="F89" s="173">
        <v>3</v>
      </c>
      <c r="G89" s="180"/>
      <c r="H89" s="86" t="s">
        <v>1268</v>
      </c>
      <c r="I89" s="92">
        <f>45*8</f>
        <v>360</v>
      </c>
      <c r="J89" s="53" t="s">
        <v>584</v>
      </c>
      <c r="K89" s="174">
        <v>43627</v>
      </c>
      <c r="L89" s="175">
        <f>Table11[[#This Row],[Date plantation]]-Table11[[#This Row],[Date semis]]</f>
        <v>7</v>
      </c>
      <c r="M89" s="174">
        <v>43634</v>
      </c>
      <c r="N89" s="46">
        <f>P89-K89-Table11[[#This Row],[Tps motte]]</f>
        <v>52</v>
      </c>
      <c r="O89" s="175">
        <f>Table11[[#This Row],[Début récolte]]-Table11[[#This Row],[Date semis]]</f>
        <v>59</v>
      </c>
      <c r="P89" s="176">
        <v>43686</v>
      </c>
      <c r="Q89" s="177">
        <v>43703</v>
      </c>
      <c r="R89" s="175">
        <f>Q89-P89</f>
        <v>17</v>
      </c>
      <c r="S89" s="178"/>
      <c r="T89" s="175"/>
      <c r="U89" s="175"/>
      <c r="V89" s="173"/>
      <c r="W89" s="173"/>
      <c r="X89" s="173"/>
      <c r="Y89" s="173"/>
      <c r="Z89" s="44"/>
      <c r="AA89" s="44"/>
      <c r="AB89" s="44"/>
      <c r="AC89" s="44"/>
    </row>
    <row r="90" spans="1:29" s="52" customFormat="1" ht="12.75" customHeight="1" x14ac:dyDescent="0.2">
      <c r="A90" s="90" t="s">
        <v>1433</v>
      </c>
      <c r="B90" s="91" t="s">
        <v>595</v>
      </c>
      <c r="C90" s="173" t="s">
        <v>1036</v>
      </c>
      <c r="D90" s="44" t="s">
        <v>574</v>
      </c>
      <c r="E90" s="173">
        <v>10</v>
      </c>
      <c r="F90" s="173">
        <v>7</v>
      </c>
      <c r="G90" s="180">
        <v>15</v>
      </c>
      <c r="H90" s="180"/>
      <c r="I90" s="92">
        <v>700</v>
      </c>
      <c r="J90" s="53" t="s">
        <v>575</v>
      </c>
      <c r="K90" s="174">
        <v>43627</v>
      </c>
      <c r="L90" s="175">
        <f>Table11[[#This Row],[Date plantation]]-Table11[[#This Row],[Date semis]]</f>
        <v>14</v>
      </c>
      <c r="M90" s="174">
        <v>43641</v>
      </c>
      <c r="N90" s="46">
        <f>P90-K90-Table11[[#This Row],[Tps motte]]</f>
        <v>25</v>
      </c>
      <c r="O90" s="175">
        <f>Table11[[#This Row],[Début récolte]]-Table11[[#This Row],[Date semis]]</f>
        <v>39</v>
      </c>
      <c r="P90" s="176">
        <v>43666</v>
      </c>
      <c r="Q90" s="177">
        <v>43685</v>
      </c>
      <c r="R90" s="175">
        <f t="shared" ref="R90:R91" si="21">Q90-P90</f>
        <v>19</v>
      </c>
      <c r="S90" s="178"/>
      <c r="T90" s="175"/>
      <c r="U90" s="175"/>
      <c r="V90" s="173"/>
      <c r="W90" s="173"/>
      <c r="X90" s="173"/>
      <c r="Y90" s="173"/>
      <c r="Z90" s="44"/>
      <c r="AA90" s="44"/>
      <c r="AB90" s="44"/>
      <c r="AC90" s="44"/>
    </row>
    <row r="91" spans="1:29" s="52" customFormat="1" ht="12.75" customHeight="1" x14ac:dyDescent="0.2">
      <c r="A91" s="90" t="s">
        <v>1440</v>
      </c>
      <c r="B91" s="91" t="s">
        <v>565</v>
      </c>
      <c r="C91" s="44" t="s">
        <v>1419</v>
      </c>
      <c r="D91" s="173" t="s">
        <v>574</v>
      </c>
      <c r="E91" s="173">
        <v>20</v>
      </c>
      <c r="F91" s="173">
        <v>3</v>
      </c>
      <c r="G91" s="180">
        <v>20</v>
      </c>
      <c r="H91" s="180">
        <v>5</v>
      </c>
      <c r="I91" s="92">
        <v>500</v>
      </c>
      <c r="J91" s="53" t="s">
        <v>575</v>
      </c>
      <c r="K91" s="174">
        <v>43627</v>
      </c>
      <c r="L91" s="175">
        <f>Table11[[#This Row],[Date plantation]]-Table11[[#This Row],[Date semis]]</f>
        <v>23</v>
      </c>
      <c r="M91" s="174">
        <v>43650</v>
      </c>
      <c r="N91" s="46">
        <f>P91-K91-Table11[[#This Row],[Tps motte]]</f>
        <v>27</v>
      </c>
      <c r="O91" s="175">
        <f>Table11[[#This Row],[Début récolte]]-Table11[[#This Row],[Date semis]]</f>
        <v>50</v>
      </c>
      <c r="P91" s="176">
        <v>43677</v>
      </c>
      <c r="Q91" s="177">
        <v>43756</v>
      </c>
      <c r="R91" s="175">
        <f t="shared" si="21"/>
        <v>79</v>
      </c>
      <c r="S91" s="178"/>
      <c r="T91" s="175"/>
      <c r="U91" s="175"/>
      <c r="V91" s="173"/>
      <c r="W91" s="173"/>
      <c r="X91" s="173"/>
      <c r="Y91" s="173"/>
      <c r="Z91" s="44"/>
      <c r="AA91" s="44"/>
      <c r="AB91" s="44"/>
      <c r="AC91" s="44"/>
    </row>
    <row r="92" spans="1:29" s="212" customFormat="1" ht="12.75" customHeight="1" x14ac:dyDescent="0.2">
      <c r="A92" s="213"/>
      <c r="B92" s="212" t="s">
        <v>626</v>
      </c>
      <c r="C92" s="213"/>
      <c r="D92" s="211" t="s">
        <v>574</v>
      </c>
      <c r="E92" s="213"/>
      <c r="F92" s="213"/>
      <c r="G92" s="214"/>
      <c r="H92" s="214"/>
      <c r="I92" s="216">
        <v>500</v>
      </c>
      <c r="J92" s="217" t="s">
        <v>575</v>
      </c>
      <c r="K92" s="234">
        <v>43628</v>
      </c>
      <c r="L92" s="219">
        <f>Table11[[#This Row],[Date plantation]]-Table11[[#This Row],[Date semis]]</f>
        <v>-43628</v>
      </c>
      <c r="M92" s="218"/>
      <c r="N92" s="46">
        <f>P92-K92-Table11[[#This Row],[Tps motte]]</f>
        <v>0</v>
      </c>
      <c r="O92" s="219">
        <f>Table11[[#This Row],[Début récolte]]-Table11[[#This Row],[Date semis]]</f>
        <v>-43628</v>
      </c>
      <c r="P92" s="218"/>
      <c r="Q92" s="220"/>
      <c r="R92" s="219">
        <f>Q92-P92</f>
        <v>0</v>
      </c>
      <c r="S92" s="221"/>
      <c r="T92" s="219"/>
      <c r="U92" s="219"/>
      <c r="V92" s="213"/>
      <c r="W92" s="213"/>
      <c r="X92" s="213"/>
      <c r="Y92" s="213"/>
      <c r="Z92" s="211"/>
      <c r="AA92" s="211"/>
      <c r="AB92" s="211"/>
      <c r="AC92" s="211"/>
    </row>
    <row r="93" spans="1:29" s="52" customFormat="1" ht="12.75" customHeight="1" x14ac:dyDescent="0.2">
      <c r="A93" s="90" t="s">
        <v>1456</v>
      </c>
      <c r="B93" s="91" t="s">
        <v>771</v>
      </c>
      <c r="C93" s="44" t="s">
        <v>1420</v>
      </c>
      <c r="D93" s="44" t="s">
        <v>667</v>
      </c>
      <c r="E93" s="173">
        <v>11</v>
      </c>
      <c r="F93" s="173">
        <v>3</v>
      </c>
      <c r="G93" s="180">
        <v>10</v>
      </c>
      <c r="H93" s="180"/>
      <c r="I93" s="92">
        <v>500</v>
      </c>
      <c r="J93" s="53" t="s">
        <v>575</v>
      </c>
      <c r="K93" s="54">
        <v>43628</v>
      </c>
      <c r="L93" s="175">
        <f>Table11[[#This Row],[Date plantation]]-Table11[[#This Row],[Date semis]]</f>
        <v>27</v>
      </c>
      <c r="M93" s="174">
        <v>43655</v>
      </c>
      <c r="N93" s="46">
        <f>P93-K93-Table11[[#This Row],[Tps motte]]</f>
        <v>71</v>
      </c>
      <c r="O93" s="175">
        <f>Table11[[#This Row],[Début récolte]]-Table11[[#This Row],[Date semis]]</f>
        <v>98</v>
      </c>
      <c r="P93" s="176">
        <v>43726</v>
      </c>
      <c r="Q93" s="177">
        <v>43756</v>
      </c>
      <c r="R93" s="175">
        <f>Q93-P93</f>
        <v>30</v>
      </c>
      <c r="S93" s="178"/>
      <c r="T93" s="175"/>
      <c r="U93" s="175"/>
      <c r="V93" s="173"/>
      <c r="W93" s="173"/>
      <c r="X93" s="173"/>
      <c r="Y93" s="173"/>
      <c r="Z93" s="44"/>
      <c r="AA93" s="44"/>
      <c r="AB93" s="44"/>
      <c r="AC93" s="44"/>
    </row>
    <row r="94" spans="1:29" s="52" customFormat="1" ht="12.75" customHeight="1" x14ac:dyDescent="0.2">
      <c r="A94" s="90" t="s">
        <v>1439</v>
      </c>
      <c r="B94" s="91" t="s">
        <v>596</v>
      </c>
      <c r="C94" s="173" t="s">
        <v>1036</v>
      </c>
      <c r="D94" s="44" t="s">
        <v>574</v>
      </c>
      <c r="E94" s="173">
        <v>10</v>
      </c>
      <c r="F94" s="173">
        <v>7</v>
      </c>
      <c r="G94" s="180">
        <v>15</v>
      </c>
      <c r="H94" s="180"/>
      <c r="I94" s="92">
        <v>700</v>
      </c>
      <c r="J94" s="53" t="s">
        <v>575</v>
      </c>
      <c r="K94" s="174">
        <v>43635</v>
      </c>
      <c r="L94" s="175">
        <f>Table11[[#This Row],[Date plantation]]-Table11[[#This Row],[Date semis]]</f>
        <v>15</v>
      </c>
      <c r="M94" s="174">
        <v>43650</v>
      </c>
      <c r="N94" s="46">
        <f>P94-K94-Table11[[#This Row],[Tps motte]]</f>
        <v>26</v>
      </c>
      <c r="O94" s="175">
        <f>Table11[[#This Row],[Début récolte]]-Table11[[#This Row],[Date semis]]</f>
        <v>41</v>
      </c>
      <c r="P94" s="176">
        <v>43676</v>
      </c>
      <c r="Q94" s="177">
        <v>43692</v>
      </c>
      <c r="R94" s="175">
        <f t="shared" ref="R94:R95" si="22">Q94-P94</f>
        <v>16</v>
      </c>
      <c r="S94" s="178"/>
      <c r="T94" s="175"/>
      <c r="U94" s="175"/>
      <c r="V94" s="173"/>
      <c r="W94" s="173"/>
      <c r="X94" s="173"/>
      <c r="Y94" s="173"/>
      <c r="Z94" s="44"/>
      <c r="AA94" s="44"/>
      <c r="AB94" s="44"/>
      <c r="AC94" s="44"/>
    </row>
    <row r="95" spans="1:29" s="52" customFormat="1" ht="12.75" customHeight="1" x14ac:dyDescent="0.2">
      <c r="A95" s="90" t="s">
        <v>1431</v>
      </c>
      <c r="B95" s="91" t="s">
        <v>1361</v>
      </c>
      <c r="C95" s="173" t="s">
        <v>1049</v>
      </c>
      <c r="D95" s="173" t="s">
        <v>579</v>
      </c>
      <c r="E95" s="173">
        <v>10</v>
      </c>
      <c r="F95" s="173">
        <v>7</v>
      </c>
      <c r="G95" s="180">
        <v>15</v>
      </c>
      <c r="H95" s="180"/>
      <c r="I95" s="92">
        <v>700</v>
      </c>
      <c r="J95" s="53" t="s">
        <v>575</v>
      </c>
      <c r="K95" s="54">
        <v>43635</v>
      </c>
      <c r="L95" s="175">
        <f>Table11[[#This Row],[Date plantation]]-Table11[[#This Row],[Date semis]]</f>
        <v>9</v>
      </c>
      <c r="M95" s="174">
        <v>43644</v>
      </c>
      <c r="N95" s="46">
        <f>P95-K95-Table11[[#This Row],[Tps motte]]</f>
        <v>22</v>
      </c>
      <c r="O95" s="175">
        <f>Table11[[#This Row],[Début récolte]]-Table11[[#This Row],[Date semis]]</f>
        <v>31</v>
      </c>
      <c r="P95" s="176">
        <v>43666</v>
      </c>
      <c r="Q95" s="177">
        <v>43673</v>
      </c>
      <c r="R95" s="175">
        <f t="shared" si="22"/>
        <v>7</v>
      </c>
      <c r="S95" s="178"/>
      <c r="T95" s="175"/>
      <c r="U95" s="175"/>
      <c r="V95" s="173"/>
      <c r="W95" s="173"/>
      <c r="X95" s="173"/>
      <c r="Y95" s="173"/>
      <c r="Z95" s="44"/>
      <c r="AA95" s="44"/>
      <c r="AB95" s="44"/>
      <c r="AC95" s="44"/>
    </row>
    <row r="96" spans="1:29" s="52" customFormat="1" ht="12.75" customHeight="1" x14ac:dyDescent="0.2">
      <c r="A96" s="90" t="s">
        <v>1436</v>
      </c>
      <c r="B96" s="91" t="s">
        <v>1429</v>
      </c>
      <c r="C96" s="44" t="s">
        <v>587</v>
      </c>
      <c r="D96" s="44" t="s">
        <v>1267</v>
      </c>
      <c r="E96" s="173">
        <v>30</v>
      </c>
      <c r="F96" s="173">
        <v>3</v>
      </c>
      <c r="G96" s="180">
        <v>30</v>
      </c>
      <c r="H96" s="86" t="s">
        <v>1268</v>
      </c>
      <c r="I96" s="92">
        <f>45*8</f>
        <v>360</v>
      </c>
      <c r="J96" s="53" t="s">
        <v>584</v>
      </c>
      <c r="K96" s="174">
        <v>43635</v>
      </c>
      <c r="L96" s="175">
        <f>Table11[[#This Row],[Date plantation]]-Table11[[#This Row],[Date semis]]</f>
        <v>8</v>
      </c>
      <c r="M96" s="174">
        <v>43643</v>
      </c>
      <c r="N96" s="46">
        <f>P96-K96-Table11[[#This Row],[Tps motte]]</f>
        <v>47</v>
      </c>
      <c r="O96" s="175">
        <f>Table11[[#This Row],[Début récolte]]-Table11[[#This Row],[Date semis]]</f>
        <v>55</v>
      </c>
      <c r="P96" s="176">
        <v>43690</v>
      </c>
      <c r="Q96" s="177">
        <v>43706</v>
      </c>
      <c r="R96" s="175">
        <f>Q96-P96</f>
        <v>16</v>
      </c>
      <c r="S96" s="178"/>
      <c r="T96" s="175"/>
      <c r="U96" s="175"/>
      <c r="V96" s="173"/>
      <c r="W96" s="173"/>
      <c r="X96" s="173"/>
      <c r="Y96" s="173"/>
      <c r="Z96" s="44"/>
      <c r="AA96" s="44"/>
      <c r="AB96" s="44"/>
      <c r="AC96" s="44"/>
    </row>
    <row r="97" spans="1:29" s="52" customFormat="1" ht="12.75" customHeight="1" x14ac:dyDescent="0.2">
      <c r="A97" s="90" t="s">
        <v>1455</v>
      </c>
      <c r="B97" s="91" t="s">
        <v>597</v>
      </c>
      <c r="C97" s="173" t="s">
        <v>1036</v>
      </c>
      <c r="D97" s="44" t="s">
        <v>574</v>
      </c>
      <c r="E97" s="173">
        <v>10</v>
      </c>
      <c r="F97" s="173">
        <v>7</v>
      </c>
      <c r="G97" s="180">
        <v>15</v>
      </c>
      <c r="H97" s="180"/>
      <c r="I97" s="92">
        <v>700</v>
      </c>
      <c r="J97" s="53" t="s">
        <v>575</v>
      </c>
      <c r="K97" s="174">
        <v>43642</v>
      </c>
      <c r="L97" s="175">
        <f>Table11[[#This Row],[Date plantation]]-Table11[[#This Row],[Date semis]]</f>
        <v>13</v>
      </c>
      <c r="M97" s="174">
        <v>43655</v>
      </c>
      <c r="N97" s="46">
        <f>P97-K97-Table11[[#This Row],[Tps motte]]</f>
        <v>32</v>
      </c>
      <c r="O97" s="175">
        <f>Table11[[#This Row],[Début récolte]]-Table11[[#This Row],[Date semis]]</f>
        <v>45</v>
      </c>
      <c r="P97" s="176">
        <v>43687</v>
      </c>
      <c r="Q97" s="177">
        <v>43704</v>
      </c>
      <c r="R97" s="175">
        <f t="shared" ref="R97:R98" si="23">Q97-P97</f>
        <v>17</v>
      </c>
      <c r="S97" s="178"/>
      <c r="T97" s="175"/>
      <c r="U97" s="175"/>
      <c r="V97" s="173"/>
      <c r="W97" s="173"/>
      <c r="X97" s="173"/>
      <c r="Y97" s="173"/>
      <c r="Z97" s="44"/>
      <c r="AA97" s="44"/>
      <c r="AB97" s="44"/>
      <c r="AC97" s="44"/>
    </row>
    <row r="98" spans="1:29" s="212" customFormat="1" ht="12.75" customHeight="1" x14ac:dyDescent="0.2">
      <c r="A98" s="211" t="s">
        <v>1441</v>
      </c>
      <c r="B98" s="212" t="s">
        <v>1377</v>
      </c>
      <c r="C98" s="213" t="s">
        <v>1049</v>
      </c>
      <c r="D98" s="213" t="s">
        <v>579</v>
      </c>
      <c r="E98" s="213">
        <v>10</v>
      </c>
      <c r="F98" s="213">
        <v>7</v>
      </c>
      <c r="G98" s="214">
        <v>15</v>
      </c>
      <c r="H98" s="214"/>
      <c r="I98" s="216">
        <v>700</v>
      </c>
      <c r="J98" s="217" t="s">
        <v>575</v>
      </c>
      <c r="K98" s="234">
        <v>43642</v>
      </c>
      <c r="L98" s="219">
        <f>Table11[[#This Row],[Date plantation]]-Table11[[#This Row],[Date semis]]</f>
        <v>12</v>
      </c>
      <c r="M98" s="218">
        <v>43654</v>
      </c>
      <c r="N98" s="46">
        <f>P98-K98-Table11[[#This Row],[Tps motte]]</f>
        <v>-43654</v>
      </c>
      <c r="O98" s="219">
        <f>Table11[[#This Row],[Début récolte]]-Table11[[#This Row],[Date semis]]</f>
        <v>-43642</v>
      </c>
      <c r="P98" s="218"/>
      <c r="Q98" s="220"/>
      <c r="R98" s="219">
        <f t="shared" si="23"/>
        <v>0</v>
      </c>
      <c r="S98" s="221"/>
      <c r="T98" s="219"/>
      <c r="U98" s="219"/>
      <c r="V98" s="213"/>
      <c r="W98" s="213"/>
      <c r="X98" s="213"/>
      <c r="Y98" s="213"/>
      <c r="Z98" s="211"/>
      <c r="AA98" s="211"/>
      <c r="AB98" s="211"/>
      <c r="AC98" s="211"/>
    </row>
    <row r="99" spans="1:29" s="52" customFormat="1" ht="12.75" customHeight="1" x14ac:dyDescent="0.2">
      <c r="A99" s="90" t="s">
        <v>1467</v>
      </c>
      <c r="B99" s="91" t="s">
        <v>1437</v>
      </c>
      <c r="C99" s="44" t="s">
        <v>587</v>
      </c>
      <c r="D99" s="44" t="s">
        <v>1267</v>
      </c>
      <c r="E99" s="173">
        <v>30</v>
      </c>
      <c r="F99" s="173">
        <v>3</v>
      </c>
      <c r="G99" s="180">
        <v>30</v>
      </c>
      <c r="H99" s="86" t="s">
        <v>1268</v>
      </c>
      <c r="I99" s="92">
        <v>400</v>
      </c>
      <c r="J99" s="53" t="s">
        <v>584</v>
      </c>
      <c r="K99" s="174">
        <v>43642</v>
      </c>
      <c r="L99" s="175">
        <f>Table11[[#This Row],[Date plantation]]-Table11[[#This Row],[Date semis]]</f>
        <v>14</v>
      </c>
      <c r="M99" s="174">
        <v>43656</v>
      </c>
      <c r="N99" s="46">
        <f>P99-K99-Table11[[#This Row],[Tps motte]]</f>
        <v>37</v>
      </c>
      <c r="O99" s="175">
        <f>Table11[[#This Row],[Début récolte]]-Table11[[#This Row],[Date semis]]</f>
        <v>51</v>
      </c>
      <c r="P99" s="176">
        <v>43693</v>
      </c>
      <c r="Q99" s="177">
        <v>43705</v>
      </c>
      <c r="R99" s="175">
        <f>Q99-P99</f>
        <v>12</v>
      </c>
      <c r="S99" s="178"/>
      <c r="T99" s="175"/>
      <c r="U99" s="175"/>
      <c r="V99" s="173"/>
      <c r="W99" s="173"/>
      <c r="X99" s="173"/>
      <c r="Y99" s="173"/>
      <c r="Z99" s="44"/>
      <c r="AA99" s="44"/>
      <c r="AB99" s="44"/>
      <c r="AC99" s="44"/>
    </row>
    <row r="100" spans="1:29" s="52" customFormat="1" ht="12.75" customHeight="1" x14ac:dyDescent="0.2">
      <c r="A100" s="90" t="s">
        <v>1152</v>
      </c>
      <c r="B100" s="91" t="s">
        <v>598</v>
      </c>
      <c r="C100" s="173" t="s">
        <v>1036</v>
      </c>
      <c r="D100" s="44" t="s">
        <v>574</v>
      </c>
      <c r="E100" s="173">
        <v>10</v>
      </c>
      <c r="F100" s="173">
        <v>7</v>
      </c>
      <c r="G100" s="180">
        <v>15</v>
      </c>
      <c r="H100" s="180"/>
      <c r="I100" s="92">
        <v>700</v>
      </c>
      <c r="J100" s="53" t="s">
        <v>575</v>
      </c>
      <c r="K100" s="174">
        <v>43649</v>
      </c>
      <c r="L100" s="175">
        <f>Table11[[#This Row],[Date plantation]]-Table11[[#This Row],[Date semis]]</f>
        <v>15</v>
      </c>
      <c r="M100" s="174">
        <v>43664</v>
      </c>
      <c r="N100" s="46">
        <f>P100-K100-Table11[[#This Row],[Tps motte]]</f>
        <v>29</v>
      </c>
      <c r="O100" s="175">
        <f>Table11[[#This Row],[Début récolte]]-Table11[[#This Row],[Date semis]]</f>
        <v>44</v>
      </c>
      <c r="P100" s="176">
        <v>43693</v>
      </c>
      <c r="Q100" s="177">
        <v>43714</v>
      </c>
      <c r="R100" s="175">
        <f t="shared" ref="R100:R101" si="24">Q100-P100</f>
        <v>21</v>
      </c>
      <c r="S100" s="178"/>
      <c r="T100" s="175"/>
      <c r="U100" s="175"/>
      <c r="V100" s="173"/>
      <c r="W100" s="173"/>
      <c r="X100" s="173"/>
      <c r="Y100" s="173"/>
      <c r="Z100" s="44"/>
      <c r="AA100" s="44"/>
      <c r="AB100" s="44"/>
      <c r="AC100" s="44"/>
    </row>
    <row r="101" spans="1:29" s="212" customFormat="1" ht="12.75" customHeight="1" x14ac:dyDescent="0.2">
      <c r="A101" s="211" t="s">
        <v>1470</v>
      </c>
      <c r="B101" s="212" t="s">
        <v>1382</v>
      </c>
      <c r="C101" s="213" t="s">
        <v>1049</v>
      </c>
      <c r="D101" s="213" t="s">
        <v>579</v>
      </c>
      <c r="E101" s="213">
        <v>10</v>
      </c>
      <c r="F101" s="213">
        <v>7</v>
      </c>
      <c r="G101" s="214">
        <v>15</v>
      </c>
      <c r="H101" s="214"/>
      <c r="I101" s="216">
        <v>700</v>
      </c>
      <c r="J101" s="217" t="s">
        <v>575</v>
      </c>
      <c r="K101" s="234">
        <v>43649</v>
      </c>
      <c r="L101" s="219">
        <f>Table11[[#This Row],[Date plantation]]-Table11[[#This Row],[Date semis]]</f>
        <v>13</v>
      </c>
      <c r="M101" s="218">
        <v>43662</v>
      </c>
      <c r="N101" s="46">
        <f>P101-K101-Table11[[#This Row],[Tps motte]]</f>
        <v>-43662</v>
      </c>
      <c r="O101" s="219">
        <f>Table11[[#This Row],[Début récolte]]-Table11[[#This Row],[Date semis]]</f>
        <v>-43649</v>
      </c>
      <c r="P101" s="218"/>
      <c r="Q101" s="220"/>
      <c r="R101" s="219">
        <f t="shared" si="24"/>
        <v>0</v>
      </c>
      <c r="S101" s="221"/>
      <c r="T101" s="219"/>
      <c r="U101" s="219"/>
      <c r="V101" s="213"/>
      <c r="W101" s="213"/>
      <c r="X101" s="213"/>
      <c r="Y101" s="213"/>
      <c r="Z101" s="211"/>
      <c r="AA101" s="211"/>
      <c r="AB101" s="211"/>
      <c r="AC101" s="211"/>
    </row>
    <row r="102" spans="1:29" s="52" customFormat="1" ht="12.75" customHeight="1" x14ac:dyDescent="0.2">
      <c r="A102" s="90" t="s">
        <v>1468</v>
      </c>
      <c r="B102" s="91" t="s">
        <v>1442</v>
      </c>
      <c r="C102" s="44" t="s">
        <v>587</v>
      </c>
      <c r="D102" s="44" t="s">
        <v>1267</v>
      </c>
      <c r="E102" s="173">
        <v>20</v>
      </c>
      <c r="F102" s="173">
        <v>3</v>
      </c>
      <c r="G102" s="180">
        <v>30</v>
      </c>
      <c r="H102" s="86" t="s">
        <v>1443</v>
      </c>
      <c r="I102" s="92">
        <f>6*45</f>
        <v>270</v>
      </c>
      <c r="J102" s="53" t="s">
        <v>584</v>
      </c>
      <c r="K102" s="174">
        <v>43649</v>
      </c>
      <c r="L102" s="175">
        <f>Table11[[#This Row],[Date plantation]]-Table11[[#This Row],[Date semis]]</f>
        <v>7</v>
      </c>
      <c r="M102" s="174">
        <v>43656</v>
      </c>
      <c r="N102" s="46">
        <f>P102-K102-Table11[[#This Row],[Tps motte]]</f>
        <v>49</v>
      </c>
      <c r="O102" s="175">
        <f>Table11[[#This Row],[Début récolte]]-Table11[[#This Row],[Date semis]]</f>
        <v>56</v>
      </c>
      <c r="P102" s="176">
        <v>43705</v>
      </c>
      <c r="Q102" s="177">
        <v>43714</v>
      </c>
      <c r="R102" s="175">
        <f t="shared" ref="R102:R110" si="25">Q102-P102</f>
        <v>9</v>
      </c>
      <c r="S102" s="178"/>
      <c r="T102" s="175"/>
      <c r="U102" s="175"/>
      <c r="V102" s="173"/>
      <c r="W102" s="173"/>
      <c r="X102" s="173"/>
      <c r="Y102" s="173"/>
      <c r="Z102" s="44"/>
      <c r="AA102" s="44"/>
      <c r="AB102" s="44"/>
      <c r="AC102" s="44"/>
    </row>
    <row r="103" spans="1:29" s="52" customFormat="1" ht="12.75" customHeight="1" x14ac:dyDescent="0.2">
      <c r="A103" s="90" t="s">
        <v>1432</v>
      </c>
      <c r="B103" s="91" t="s">
        <v>1395</v>
      </c>
      <c r="C103" s="44" t="s">
        <v>1047</v>
      </c>
      <c r="D103" s="44" t="s">
        <v>574</v>
      </c>
      <c r="E103" s="148">
        <v>40</v>
      </c>
      <c r="F103" s="173">
        <v>4</v>
      </c>
      <c r="G103" s="150">
        <v>10</v>
      </c>
      <c r="H103" s="86" t="s">
        <v>627</v>
      </c>
      <c r="I103" s="92">
        <v>400</v>
      </c>
      <c r="J103" s="53" t="s">
        <v>575</v>
      </c>
      <c r="K103" s="174">
        <v>43651</v>
      </c>
      <c r="L103" s="175">
        <f>Table11[[#This Row],[Date plantation]]-Table11[[#This Row],[Date semis]]</f>
        <v>28</v>
      </c>
      <c r="M103" s="174">
        <v>43679</v>
      </c>
      <c r="N103" s="46">
        <f>P103-K103-Table11[[#This Row],[Tps motte]]</f>
        <v>46</v>
      </c>
      <c r="O103" s="175">
        <f>Table11[[#This Row],[Début récolte]]-Table11[[#This Row],[Date semis]]</f>
        <v>74</v>
      </c>
      <c r="P103" s="176">
        <v>43725</v>
      </c>
      <c r="Q103" s="177">
        <v>43812</v>
      </c>
      <c r="R103" s="175">
        <f t="shared" si="25"/>
        <v>87</v>
      </c>
      <c r="S103" s="178"/>
      <c r="T103" s="175"/>
      <c r="U103" s="175"/>
      <c r="V103" s="173"/>
      <c r="W103" s="173"/>
      <c r="X103" s="173"/>
      <c r="Y103" s="173"/>
      <c r="Z103" s="44"/>
      <c r="AA103" s="44"/>
      <c r="AB103" s="44"/>
      <c r="AC103" s="44"/>
    </row>
    <row r="104" spans="1:29" s="52" customFormat="1" ht="12.75" customHeight="1" x14ac:dyDescent="0.2">
      <c r="A104" s="90" t="s">
        <v>1483</v>
      </c>
      <c r="B104" s="91" t="s">
        <v>1445</v>
      </c>
      <c r="C104" s="44"/>
      <c r="D104" s="44" t="s">
        <v>574</v>
      </c>
      <c r="E104" s="173">
        <v>20</v>
      </c>
      <c r="F104" s="173">
        <v>4</v>
      </c>
      <c r="G104" s="180">
        <v>15</v>
      </c>
      <c r="H104" s="180"/>
      <c r="I104" s="92">
        <v>400</v>
      </c>
      <c r="J104" s="53" t="s">
        <v>575</v>
      </c>
      <c r="K104" s="174">
        <v>43651</v>
      </c>
      <c r="L104" s="175">
        <f>Table11[[#This Row],[Date plantation]]-Table11[[#This Row],[Date semis]]</f>
        <v>21</v>
      </c>
      <c r="M104" s="174">
        <v>43672</v>
      </c>
      <c r="N104" s="46">
        <f>P104-K104-Table11[[#This Row],[Tps motte]]</f>
        <v>47</v>
      </c>
      <c r="O104" s="175">
        <f>Table11[[#This Row],[Début récolte]]-Table11[[#This Row],[Date semis]]</f>
        <v>68</v>
      </c>
      <c r="P104" s="176">
        <v>43719</v>
      </c>
      <c r="Q104" s="177">
        <v>43737</v>
      </c>
      <c r="R104" s="175">
        <f t="shared" si="25"/>
        <v>18</v>
      </c>
      <c r="S104" s="178"/>
      <c r="T104" s="175"/>
      <c r="U104" s="175"/>
      <c r="V104" s="173"/>
      <c r="W104" s="173"/>
      <c r="X104" s="173"/>
      <c r="Y104" s="173"/>
      <c r="Z104" s="44"/>
      <c r="AA104" s="44"/>
      <c r="AB104" s="44"/>
      <c r="AC104" s="44"/>
    </row>
    <row r="105" spans="1:29" s="52" customFormat="1" ht="12.75" customHeight="1" x14ac:dyDescent="0.2">
      <c r="A105" s="90" t="s">
        <v>1479</v>
      </c>
      <c r="B105" s="91" t="s">
        <v>572</v>
      </c>
      <c r="C105" s="44" t="s">
        <v>1446</v>
      </c>
      <c r="D105" s="44" t="s">
        <v>588</v>
      </c>
      <c r="E105" s="173">
        <v>20</v>
      </c>
      <c r="F105" s="173">
        <v>3</v>
      </c>
      <c r="G105" s="180">
        <v>30</v>
      </c>
      <c r="H105" s="86"/>
      <c r="I105" s="92">
        <v>200</v>
      </c>
      <c r="J105" s="53" t="s">
        <v>575</v>
      </c>
      <c r="K105" s="174">
        <v>43651</v>
      </c>
      <c r="L105" s="175">
        <f>Table11[[#This Row],[Date plantation]]-Table11[[#This Row],[Date semis]]</f>
        <v>18</v>
      </c>
      <c r="M105" s="174">
        <v>43669</v>
      </c>
      <c r="N105" s="46">
        <f>P105-K105-Table11[[#This Row],[Tps motte]]</f>
        <v>71</v>
      </c>
      <c r="O105" s="175">
        <f>Table11[[#This Row],[Début récolte]]-Table11[[#This Row],[Date semis]]</f>
        <v>89</v>
      </c>
      <c r="P105" s="176">
        <v>43740</v>
      </c>
      <c r="Q105" s="177">
        <v>43782</v>
      </c>
      <c r="R105" s="175">
        <f t="shared" si="25"/>
        <v>42</v>
      </c>
      <c r="S105" s="178"/>
      <c r="T105" s="175"/>
      <c r="U105" s="175"/>
      <c r="V105" s="173"/>
      <c r="W105" s="173"/>
      <c r="X105" s="173"/>
      <c r="Y105" s="173"/>
      <c r="Z105" s="44"/>
      <c r="AA105" s="44"/>
      <c r="AB105" s="44"/>
      <c r="AC105" s="44"/>
    </row>
    <row r="106" spans="1:29" s="52" customFormat="1" ht="12.75" customHeight="1" x14ac:dyDescent="0.2">
      <c r="A106" s="90" t="s">
        <v>1431</v>
      </c>
      <c r="B106" s="91" t="s">
        <v>772</v>
      </c>
      <c r="C106" s="44" t="s">
        <v>1459</v>
      </c>
      <c r="D106" s="44" t="s">
        <v>1267</v>
      </c>
      <c r="E106" s="173">
        <v>10</v>
      </c>
      <c r="F106" s="173">
        <v>4</v>
      </c>
      <c r="G106" s="180">
        <v>30</v>
      </c>
      <c r="H106" s="86"/>
      <c r="I106" s="92">
        <v>300</v>
      </c>
      <c r="J106" s="53" t="s">
        <v>575</v>
      </c>
      <c r="K106" s="174">
        <v>43656</v>
      </c>
      <c r="L106" s="175">
        <f>Table11[[#This Row],[Date plantation]]-Table11[[#This Row],[Date semis]]</f>
        <v>16</v>
      </c>
      <c r="M106" s="174">
        <v>43672</v>
      </c>
      <c r="N106" s="46">
        <f>P106-K106-Table11[[#This Row],[Tps motte]]</f>
        <v>40</v>
      </c>
      <c r="O106" s="175">
        <f>Table11[[#This Row],[Début récolte]]-Table11[[#This Row],[Date semis]]</f>
        <v>56</v>
      </c>
      <c r="P106" s="176">
        <v>43712</v>
      </c>
      <c r="Q106" s="177">
        <v>43728</v>
      </c>
      <c r="R106" s="175">
        <f t="shared" si="25"/>
        <v>16</v>
      </c>
      <c r="S106" s="178"/>
      <c r="T106" s="175"/>
      <c r="U106" s="175"/>
      <c r="V106" s="173"/>
      <c r="W106" s="173"/>
      <c r="X106" s="173"/>
      <c r="Y106" s="173"/>
      <c r="Z106" s="44"/>
      <c r="AA106" s="44"/>
      <c r="AB106" s="44"/>
      <c r="AC106" s="44"/>
    </row>
    <row r="107" spans="1:29" s="52" customFormat="1" ht="12.75" customHeight="1" x14ac:dyDescent="0.2">
      <c r="A107" s="90" t="s">
        <v>1499</v>
      </c>
      <c r="B107" s="91" t="s">
        <v>1460</v>
      </c>
      <c r="C107" s="44" t="s">
        <v>1446</v>
      </c>
      <c r="D107" s="44" t="s">
        <v>588</v>
      </c>
      <c r="E107" s="173">
        <v>15</v>
      </c>
      <c r="F107" s="173">
        <v>3</v>
      </c>
      <c r="G107" s="180">
        <v>30</v>
      </c>
      <c r="H107" s="86"/>
      <c r="I107" s="92">
        <v>200</v>
      </c>
      <c r="J107" s="53" t="s">
        <v>575</v>
      </c>
      <c r="K107" s="174">
        <v>43656</v>
      </c>
      <c r="L107" s="175">
        <f>Table11[[#This Row],[Date plantation]]-Table11[[#This Row],[Date semis]]</f>
        <v>21</v>
      </c>
      <c r="M107" s="174">
        <v>43677</v>
      </c>
      <c r="N107" s="46">
        <f>P107-K107-Table11[[#This Row],[Tps motte]]</f>
        <v>65</v>
      </c>
      <c r="O107" s="175">
        <f>Table11[[#This Row],[Début récolte]]-Table11[[#This Row],[Date semis]]</f>
        <v>86</v>
      </c>
      <c r="P107" s="176">
        <v>43742</v>
      </c>
      <c r="Q107" s="177">
        <v>43798</v>
      </c>
      <c r="R107" s="175">
        <f t="shared" si="25"/>
        <v>56</v>
      </c>
      <c r="S107" s="178"/>
      <c r="T107" s="175"/>
      <c r="U107" s="175"/>
      <c r="V107" s="173"/>
      <c r="W107" s="173"/>
      <c r="X107" s="173"/>
      <c r="Y107" s="173"/>
      <c r="Z107" s="44"/>
      <c r="AA107" s="44"/>
      <c r="AB107" s="44"/>
      <c r="AC107" s="44"/>
    </row>
    <row r="108" spans="1:29" s="52" customFormat="1" ht="12.75" customHeight="1" x14ac:dyDescent="0.2">
      <c r="A108" s="90" t="s">
        <v>1469</v>
      </c>
      <c r="B108" s="91" t="s">
        <v>1462</v>
      </c>
      <c r="C108" s="44" t="s">
        <v>587</v>
      </c>
      <c r="D108" s="44" t="s">
        <v>1267</v>
      </c>
      <c r="E108" s="173">
        <v>10</v>
      </c>
      <c r="F108" s="173">
        <v>3</v>
      </c>
      <c r="G108" s="180">
        <v>30</v>
      </c>
      <c r="H108" s="86" t="s">
        <v>1461</v>
      </c>
      <c r="I108" s="92">
        <f>3*45</f>
        <v>135</v>
      </c>
      <c r="J108" s="53" t="s">
        <v>584</v>
      </c>
      <c r="K108" s="174">
        <v>43656</v>
      </c>
      <c r="L108" s="175">
        <f>Table11[[#This Row],[Date plantation]]-Table11[[#This Row],[Date semis]]</f>
        <v>7</v>
      </c>
      <c r="M108" s="174">
        <v>43663</v>
      </c>
      <c r="N108" s="46">
        <f>P108-K108-Table11[[#This Row],[Tps motte]]</f>
        <v>44</v>
      </c>
      <c r="O108" s="175">
        <f>Table11[[#This Row],[Début récolte]]-Table11[[#This Row],[Date semis]]</f>
        <v>51</v>
      </c>
      <c r="P108" s="176">
        <v>43707</v>
      </c>
      <c r="Q108" s="177">
        <v>43719</v>
      </c>
      <c r="R108" s="175">
        <f t="shared" si="25"/>
        <v>12</v>
      </c>
      <c r="S108" s="178"/>
      <c r="T108" s="175"/>
      <c r="U108" s="175"/>
      <c r="V108" s="173"/>
      <c r="W108" s="173"/>
      <c r="X108" s="173"/>
      <c r="Y108" s="173"/>
      <c r="Z108" s="44"/>
      <c r="AA108" s="44"/>
      <c r="AB108" s="44"/>
      <c r="AC108" s="44"/>
    </row>
    <row r="109" spans="1:29" s="52" customFormat="1" ht="12.75" customHeight="1" x14ac:dyDescent="0.2">
      <c r="A109" s="90" t="s">
        <v>1430</v>
      </c>
      <c r="B109" s="91" t="s">
        <v>752</v>
      </c>
      <c r="C109" s="173" t="s">
        <v>1036</v>
      </c>
      <c r="D109" s="44" t="s">
        <v>574</v>
      </c>
      <c r="E109" s="173">
        <v>10</v>
      </c>
      <c r="F109" s="173">
        <v>7</v>
      </c>
      <c r="G109" s="180">
        <v>15</v>
      </c>
      <c r="H109" s="180"/>
      <c r="I109" s="92">
        <v>700</v>
      </c>
      <c r="J109" s="53" t="s">
        <v>575</v>
      </c>
      <c r="K109" s="174">
        <v>43656</v>
      </c>
      <c r="L109" s="175">
        <f>Table11[[#This Row],[Date plantation]]-Table11[[#This Row],[Date semis]]</f>
        <v>14</v>
      </c>
      <c r="M109" s="174">
        <v>43670</v>
      </c>
      <c r="N109" s="46">
        <f>P109-K109-Table11[[#This Row],[Tps motte]]</f>
        <v>26</v>
      </c>
      <c r="O109" s="175">
        <f>Table11[[#This Row],[Début récolte]]-Table11[[#This Row],[Date semis]]</f>
        <v>40</v>
      </c>
      <c r="P109" s="176">
        <v>43696</v>
      </c>
      <c r="Q109" s="177">
        <v>43734</v>
      </c>
      <c r="R109" s="175">
        <f t="shared" si="25"/>
        <v>38</v>
      </c>
      <c r="S109" s="178"/>
      <c r="T109" s="175"/>
      <c r="U109" s="175"/>
      <c r="V109" s="173"/>
      <c r="W109" s="173"/>
      <c r="X109" s="173"/>
      <c r="Y109" s="173"/>
      <c r="Z109" s="44"/>
      <c r="AA109" s="44"/>
      <c r="AB109" s="44"/>
      <c r="AC109" s="44"/>
    </row>
    <row r="110" spans="1:29" s="52" customFormat="1" ht="12.75" customHeight="1" x14ac:dyDescent="0.2">
      <c r="A110" s="90" t="s">
        <v>1477</v>
      </c>
      <c r="B110" s="91" t="s">
        <v>1399</v>
      </c>
      <c r="C110" s="173" t="s">
        <v>1049</v>
      </c>
      <c r="D110" s="173" t="s">
        <v>579</v>
      </c>
      <c r="E110" s="173">
        <v>10</v>
      </c>
      <c r="F110" s="173">
        <v>7</v>
      </c>
      <c r="G110" s="180">
        <v>15</v>
      </c>
      <c r="H110" s="180"/>
      <c r="I110" s="92">
        <v>700</v>
      </c>
      <c r="J110" s="53" t="s">
        <v>575</v>
      </c>
      <c r="K110" s="54">
        <v>43656</v>
      </c>
      <c r="L110" s="175">
        <f>Table11[[#This Row],[Date plantation]]-Table11[[#This Row],[Date semis]]</f>
        <v>11</v>
      </c>
      <c r="M110" s="174">
        <v>43667</v>
      </c>
      <c r="N110" s="46">
        <f>P110-K110-Table11[[#This Row],[Tps motte]]</f>
        <v>10</v>
      </c>
      <c r="O110" s="175">
        <f>Table11[[#This Row],[Début récolte]]-Table11[[#This Row],[Date semis]]</f>
        <v>21</v>
      </c>
      <c r="P110" s="176">
        <v>43677</v>
      </c>
      <c r="Q110" s="177">
        <v>43698</v>
      </c>
      <c r="R110" s="175">
        <f t="shared" si="25"/>
        <v>21</v>
      </c>
      <c r="S110" s="178"/>
      <c r="T110" s="175"/>
      <c r="U110" s="175"/>
      <c r="V110" s="173"/>
      <c r="W110" s="173"/>
      <c r="X110" s="173"/>
      <c r="Y110" s="173"/>
      <c r="Z110" s="44"/>
      <c r="AA110" s="44"/>
      <c r="AB110" s="44"/>
      <c r="AC110" s="44"/>
    </row>
    <row r="111" spans="1:29" s="52" customFormat="1" ht="12.75" customHeight="1" x14ac:dyDescent="0.2">
      <c r="A111" s="90" t="s">
        <v>1492</v>
      </c>
      <c r="B111" s="91" t="s">
        <v>556</v>
      </c>
      <c r="C111" s="44" t="s">
        <v>1459</v>
      </c>
      <c r="D111" s="44" t="s">
        <v>1267</v>
      </c>
      <c r="E111" s="173">
        <v>15</v>
      </c>
      <c r="F111" s="173">
        <v>4</v>
      </c>
      <c r="G111" s="180">
        <v>30</v>
      </c>
      <c r="H111" s="86"/>
      <c r="I111" s="92">
        <v>200</v>
      </c>
      <c r="J111" s="53" t="s">
        <v>575</v>
      </c>
      <c r="K111" s="174">
        <v>43663</v>
      </c>
      <c r="L111" s="175">
        <f>Table11[[#This Row],[Date plantation]]-Table11[[#This Row],[Date semis]]</f>
        <v>18</v>
      </c>
      <c r="M111" s="174">
        <v>43681</v>
      </c>
      <c r="N111" s="46">
        <f>P111-K111-Table11[[#This Row],[Tps motte]]</f>
        <v>47</v>
      </c>
      <c r="O111" s="175">
        <f>Table11[[#This Row],[Début récolte]]-Table11[[#This Row],[Date semis]]</f>
        <v>65</v>
      </c>
      <c r="P111" s="176">
        <v>43728</v>
      </c>
      <c r="Q111" s="177">
        <v>43745</v>
      </c>
      <c r="R111" s="175">
        <f t="shared" ref="R111:R115" si="26">Q111-P111</f>
        <v>17</v>
      </c>
      <c r="S111" s="178"/>
      <c r="T111" s="175"/>
      <c r="U111" s="175"/>
      <c r="V111" s="173"/>
      <c r="W111" s="173"/>
      <c r="X111" s="173"/>
      <c r="Y111" s="173"/>
      <c r="Z111" s="44"/>
      <c r="AA111" s="44"/>
      <c r="AB111" s="44"/>
      <c r="AC111" s="44"/>
    </row>
    <row r="112" spans="1:29" s="212" customFormat="1" ht="12.75" customHeight="1" x14ac:dyDescent="0.2">
      <c r="A112" s="211"/>
      <c r="B112" s="212" t="s">
        <v>1478</v>
      </c>
      <c r="C112" s="211" t="s">
        <v>1446</v>
      </c>
      <c r="D112" s="211" t="s">
        <v>588</v>
      </c>
      <c r="E112" s="213"/>
      <c r="F112" s="213"/>
      <c r="G112" s="214"/>
      <c r="H112" s="215"/>
      <c r="I112" s="216">
        <v>200</v>
      </c>
      <c r="J112" s="217" t="s">
        <v>575</v>
      </c>
      <c r="K112" s="218">
        <v>43663</v>
      </c>
      <c r="L112" s="219">
        <f>Table11[[#This Row],[Date plantation]]-Table11[[#This Row],[Date semis]]</f>
        <v>-43663</v>
      </c>
      <c r="M112" s="218"/>
      <c r="N112" s="46">
        <f>P112-K112-Table11[[#This Row],[Tps motte]]</f>
        <v>0</v>
      </c>
      <c r="O112" s="219">
        <f>Table11[[#This Row],[Début récolte]]-Table11[[#This Row],[Date semis]]</f>
        <v>-43663</v>
      </c>
      <c r="P112" s="218"/>
      <c r="Q112" s="220"/>
      <c r="R112" s="219">
        <f t="shared" si="26"/>
        <v>0</v>
      </c>
      <c r="S112" s="221"/>
      <c r="T112" s="219"/>
      <c r="U112" s="219"/>
      <c r="V112" s="213"/>
      <c r="W112" s="213"/>
      <c r="X112" s="213"/>
      <c r="Y112" s="213"/>
      <c r="Z112" s="211"/>
      <c r="AA112" s="211"/>
      <c r="AB112" s="211"/>
      <c r="AC112" s="211"/>
    </row>
    <row r="113" spans="1:29" s="52" customFormat="1" ht="12.75" customHeight="1" x14ac:dyDescent="0.2">
      <c r="A113" s="90" t="s">
        <v>1441</v>
      </c>
      <c r="B113" s="91" t="s">
        <v>809</v>
      </c>
      <c r="C113" s="173" t="s">
        <v>1036</v>
      </c>
      <c r="D113" s="44" t="s">
        <v>574</v>
      </c>
      <c r="E113" s="173">
        <v>10</v>
      </c>
      <c r="F113" s="173">
        <v>7</v>
      </c>
      <c r="G113" s="180">
        <v>15</v>
      </c>
      <c r="H113" s="180"/>
      <c r="I113" s="92">
        <v>700</v>
      </c>
      <c r="J113" s="53" t="s">
        <v>575</v>
      </c>
      <c r="K113" s="174">
        <v>43663</v>
      </c>
      <c r="L113" s="175">
        <f>Table11[[#This Row],[Date plantation]]-Table11[[#This Row],[Date semis]]</f>
        <v>14</v>
      </c>
      <c r="M113" s="174">
        <v>43677</v>
      </c>
      <c r="N113" s="46">
        <f>P113-K113-Table11[[#This Row],[Tps motte]]</f>
        <v>24</v>
      </c>
      <c r="O113" s="175">
        <f>Table11[[#This Row],[Début récolte]]-Table11[[#This Row],[Date semis]]</f>
        <v>38</v>
      </c>
      <c r="P113" s="176">
        <v>43701</v>
      </c>
      <c r="Q113" s="177">
        <v>43734</v>
      </c>
      <c r="R113" s="175">
        <f t="shared" si="26"/>
        <v>33</v>
      </c>
      <c r="S113" s="178"/>
      <c r="T113" s="175"/>
      <c r="U113" s="175"/>
      <c r="V113" s="173"/>
      <c r="W113" s="173"/>
      <c r="X113" s="173"/>
      <c r="Y113" s="173"/>
      <c r="Z113" s="44"/>
      <c r="AA113" s="44"/>
      <c r="AB113" s="44"/>
      <c r="AC113" s="44"/>
    </row>
    <row r="114" spans="1:29" s="52" customFormat="1" ht="12.75" customHeight="1" x14ac:dyDescent="0.2">
      <c r="A114" s="90" t="s">
        <v>1487</v>
      </c>
      <c r="B114" s="91" t="s">
        <v>1401</v>
      </c>
      <c r="C114" s="173" t="s">
        <v>1049</v>
      </c>
      <c r="D114" s="173" t="s">
        <v>579</v>
      </c>
      <c r="E114" s="173">
        <v>10</v>
      </c>
      <c r="F114" s="173">
        <v>7</v>
      </c>
      <c r="G114" s="180">
        <v>15</v>
      </c>
      <c r="H114" s="180"/>
      <c r="I114" s="92">
        <v>700</v>
      </c>
      <c r="J114" s="53" t="s">
        <v>575</v>
      </c>
      <c r="K114" s="54">
        <v>43663</v>
      </c>
      <c r="L114" s="175">
        <f>Table11[[#This Row],[Date plantation]]-Table11[[#This Row],[Date semis]]</f>
        <v>9</v>
      </c>
      <c r="M114" s="174">
        <v>43672</v>
      </c>
      <c r="N114" s="46">
        <f>P114-K114-Table11[[#This Row],[Tps motte]]</f>
        <v>17</v>
      </c>
      <c r="O114" s="175">
        <f>Table11[[#This Row],[Début récolte]]-Table11[[#This Row],[Date semis]]</f>
        <v>26</v>
      </c>
      <c r="P114" s="176">
        <v>43689</v>
      </c>
      <c r="Q114" s="177">
        <v>43709</v>
      </c>
      <c r="R114" s="175">
        <f t="shared" si="26"/>
        <v>20</v>
      </c>
      <c r="S114" s="178"/>
      <c r="T114" s="175"/>
      <c r="U114" s="175"/>
      <c r="V114" s="173"/>
      <c r="W114" s="173"/>
      <c r="X114" s="173"/>
      <c r="Y114" s="173"/>
      <c r="Z114" s="44"/>
      <c r="AA114" s="44"/>
      <c r="AB114" s="44"/>
      <c r="AC114" s="44"/>
    </row>
    <row r="115" spans="1:29" s="52" customFormat="1" ht="12.75" customHeight="1" x14ac:dyDescent="0.2">
      <c r="A115" s="90" t="s">
        <v>1518</v>
      </c>
      <c r="B115" s="91" t="s">
        <v>1480</v>
      </c>
      <c r="C115" s="44"/>
      <c r="D115" s="44" t="s">
        <v>574</v>
      </c>
      <c r="E115" s="173">
        <v>15</v>
      </c>
      <c r="F115" s="173">
        <v>4</v>
      </c>
      <c r="G115" s="180">
        <v>15</v>
      </c>
      <c r="H115" s="180"/>
      <c r="I115" s="92">
        <v>600</v>
      </c>
      <c r="J115" s="53" t="s">
        <v>575</v>
      </c>
      <c r="K115" s="174">
        <v>43665</v>
      </c>
      <c r="L115" s="175">
        <f>Table11[[#This Row],[Date plantation]]-Table11[[#This Row],[Date semis]]</f>
        <v>23</v>
      </c>
      <c r="M115" s="174">
        <v>43688</v>
      </c>
      <c r="N115" s="46">
        <f>P115-K115-Table11[[#This Row],[Tps motte]]</f>
        <v>47</v>
      </c>
      <c r="O115" s="175">
        <f>Table11[[#This Row],[Début récolte]]-Table11[[#This Row],[Date semis]]</f>
        <v>70</v>
      </c>
      <c r="P115" s="176">
        <v>43735</v>
      </c>
      <c r="Q115" s="177">
        <v>43812</v>
      </c>
      <c r="R115" s="175">
        <f t="shared" si="26"/>
        <v>77</v>
      </c>
      <c r="S115" s="178"/>
      <c r="T115" s="175"/>
      <c r="U115" s="175"/>
      <c r="V115" s="173"/>
      <c r="W115" s="173"/>
      <c r="X115" s="173"/>
      <c r="Y115" s="173"/>
      <c r="Z115" s="44"/>
      <c r="AA115" s="44"/>
      <c r="AB115" s="44"/>
      <c r="AC115" s="44"/>
    </row>
    <row r="116" spans="1:29" s="52" customFormat="1" ht="12.75" customHeight="1" x14ac:dyDescent="0.2">
      <c r="A116" s="90" t="s">
        <v>1514</v>
      </c>
      <c r="B116" s="91" t="s">
        <v>830</v>
      </c>
      <c r="C116" s="173" t="s">
        <v>1036</v>
      </c>
      <c r="D116" s="44" t="s">
        <v>574</v>
      </c>
      <c r="E116" s="173">
        <v>10</v>
      </c>
      <c r="F116" s="173">
        <v>7</v>
      </c>
      <c r="G116" s="180">
        <v>15</v>
      </c>
      <c r="H116" s="180"/>
      <c r="I116" s="92">
        <v>700</v>
      </c>
      <c r="J116" s="53" t="s">
        <v>575</v>
      </c>
      <c r="K116" s="174">
        <v>43671</v>
      </c>
      <c r="L116" s="175">
        <f>Table11[[#This Row],[Date plantation]]-Table11[[#This Row],[Date semis]]</f>
        <v>14</v>
      </c>
      <c r="M116" s="174">
        <v>43685</v>
      </c>
      <c r="N116" s="46">
        <f>P116-K116-Table11[[#This Row],[Tps motte]]</f>
        <v>29</v>
      </c>
      <c r="O116" s="175">
        <f>Table11[[#This Row],[Début récolte]]-Table11[[#This Row],[Date semis]]</f>
        <v>43</v>
      </c>
      <c r="P116" s="176">
        <v>43714</v>
      </c>
      <c r="Q116" s="177">
        <v>43733</v>
      </c>
      <c r="R116" s="175">
        <f t="shared" ref="R116:R131" si="27">Q116-P116</f>
        <v>19</v>
      </c>
      <c r="S116" s="178"/>
      <c r="T116" s="175"/>
      <c r="U116" s="175"/>
      <c r="V116" s="173"/>
      <c r="W116" s="173"/>
      <c r="X116" s="173"/>
      <c r="Y116" s="173"/>
      <c r="Z116" s="44"/>
      <c r="AA116" s="44"/>
      <c r="AB116" s="44"/>
      <c r="AC116" s="44"/>
    </row>
    <row r="117" spans="1:29" s="52" customFormat="1" ht="12.75" customHeight="1" x14ac:dyDescent="0.2">
      <c r="A117" s="90" t="s">
        <v>1511</v>
      </c>
      <c r="B117" s="91" t="s">
        <v>1402</v>
      </c>
      <c r="C117" s="173" t="s">
        <v>1049</v>
      </c>
      <c r="D117" s="173" t="s">
        <v>579</v>
      </c>
      <c r="E117" s="173">
        <v>10</v>
      </c>
      <c r="F117" s="173">
        <v>7</v>
      </c>
      <c r="G117" s="180">
        <v>15</v>
      </c>
      <c r="H117" s="180"/>
      <c r="I117" s="92">
        <v>700</v>
      </c>
      <c r="J117" s="53" t="s">
        <v>575</v>
      </c>
      <c r="K117" s="54">
        <v>43671</v>
      </c>
      <c r="L117" s="175">
        <f>Table11[[#This Row],[Date plantation]]-Table11[[#This Row],[Date semis]]</f>
        <v>11</v>
      </c>
      <c r="M117" s="174">
        <v>43682</v>
      </c>
      <c r="N117" s="46">
        <f>P117-K117-Table11[[#This Row],[Tps motte]]</f>
        <v>16</v>
      </c>
      <c r="O117" s="175">
        <f>Table11[[#This Row],[Début récolte]]-Table11[[#This Row],[Date semis]]</f>
        <v>27</v>
      </c>
      <c r="P117" s="176">
        <v>43698</v>
      </c>
      <c r="Q117" s="177">
        <v>43714</v>
      </c>
      <c r="R117" s="175">
        <f t="shared" si="27"/>
        <v>16</v>
      </c>
      <c r="S117" s="178"/>
      <c r="T117" s="175"/>
      <c r="U117" s="175"/>
      <c r="V117" s="173"/>
      <c r="W117" s="173"/>
      <c r="X117" s="173"/>
      <c r="Y117" s="173"/>
      <c r="Z117" s="44"/>
      <c r="AA117" s="44"/>
      <c r="AB117" s="44"/>
      <c r="AC117" s="44"/>
    </row>
    <row r="118" spans="1:29" s="52" customFormat="1" ht="12.75" customHeight="1" x14ac:dyDescent="0.2">
      <c r="A118" s="90" t="s">
        <v>1523</v>
      </c>
      <c r="B118" s="91" t="s">
        <v>557</v>
      </c>
      <c r="C118" s="44" t="s">
        <v>1512</v>
      </c>
      <c r="D118" s="173"/>
      <c r="E118" s="173">
        <v>16</v>
      </c>
      <c r="F118" s="173">
        <v>4</v>
      </c>
      <c r="G118" s="180">
        <v>30</v>
      </c>
      <c r="H118" s="180"/>
      <c r="I118" s="92">
        <v>300</v>
      </c>
      <c r="J118" s="53" t="s">
        <v>575</v>
      </c>
      <c r="K118" s="54">
        <v>43671</v>
      </c>
      <c r="L118" s="175">
        <f>Table11[[#This Row],[Date plantation]]-Table11[[#This Row],[Date semis]]</f>
        <v>18</v>
      </c>
      <c r="M118" s="174">
        <v>43689</v>
      </c>
      <c r="N118" s="46">
        <f>P118-K118-Table11[[#This Row],[Tps motte]]</f>
        <v>50</v>
      </c>
      <c r="O118" s="175">
        <f>Table11[[#This Row],[Début récolte]]-Table11[[#This Row],[Date semis]]</f>
        <v>68</v>
      </c>
      <c r="P118" s="176">
        <v>43739</v>
      </c>
      <c r="Q118" s="177">
        <v>43749</v>
      </c>
      <c r="R118" s="175">
        <f t="shared" si="27"/>
        <v>10</v>
      </c>
      <c r="S118" s="178"/>
      <c r="T118" s="175"/>
      <c r="U118" s="175"/>
      <c r="V118" s="173"/>
      <c r="W118" s="173"/>
      <c r="X118" s="173"/>
      <c r="Y118" s="173"/>
      <c r="Z118" s="44"/>
      <c r="AA118" s="44"/>
      <c r="AB118" s="44"/>
      <c r="AC118" s="44"/>
    </row>
    <row r="119" spans="1:29" s="52" customFormat="1" ht="12.75" customHeight="1" x14ac:dyDescent="0.2">
      <c r="A119" s="90" t="s">
        <v>1098</v>
      </c>
      <c r="B119" s="91" t="s">
        <v>569</v>
      </c>
      <c r="C119" s="173"/>
      <c r="D119" s="44" t="s">
        <v>574</v>
      </c>
      <c r="E119" s="173">
        <v>15</v>
      </c>
      <c r="F119" s="173">
        <v>3</v>
      </c>
      <c r="G119" s="180">
        <v>20</v>
      </c>
      <c r="H119" s="180"/>
      <c r="I119" s="92">
        <f>4*77</f>
        <v>308</v>
      </c>
      <c r="J119" s="53" t="s">
        <v>1484</v>
      </c>
      <c r="K119" s="54">
        <v>43671</v>
      </c>
      <c r="L119" s="175">
        <f>Table11[[#This Row],[Date plantation]]-Table11[[#This Row],[Date semis]]</f>
        <v>18</v>
      </c>
      <c r="M119" s="174">
        <v>43689</v>
      </c>
      <c r="N119" s="46">
        <f>P119-K119-Table11[[#This Row],[Tps motte]]</f>
        <v>51</v>
      </c>
      <c r="O119" s="175">
        <f>Table11[[#This Row],[Début récolte]]-Table11[[#This Row],[Date semis]]</f>
        <v>69</v>
      </c>
      <c r="P119" s="176">
        <v>43740</v>
      </c>
      <c r="Q119" s="177">
        <v>43819</v>
      </c>
      <c r="R119" s="175">
        <f t="shared" si="27"/>
        <v>79</v>
      </c>
      <c r="S119" s="178"/>
      <c r="T119" s="175"/>
      <c r="U119" s="175"/>
      <c r="V119" s="173"/>
      <c r="W119" s="173"/>
      <c r="X119" s="173"/>
      <c r="Y119" s="173"/>
      <c r="Z119" s="44"/>
      <c r="AA119" s="44"/>
      <c r="AB119" s="44"/>
      <c r="AC119" s="44"/>
    </row>
    <row r="120" spans="1:29" s="52" customFormat="1" ht="12.75" customHeight="1" x14ac:dyDescent="0.2">
      <c r="A120" s="90" t="s">
        <v>661</v>
      </c>
      <c r="B120" s="91" t="s">
        <v>617</v>
      </c>
      <c r="C120" s="173"/>
      <c r="D120" s="44" t="s">
        <v>574</v>
      </c>
      <c r="E120" s="173">
        <v>15</v>
      </c>
      <c r="F120" s="173">
        <v>3</v>
      </c>
      <c r="G120" s="180">
        <v>40</v>
      </c>
      <c r="H120" s="180"/>
      <c r="I120" s="92">
        <v>144</v>
      </c>
      <c r="J120" s="53" t="s">
        <v>1484</v>
      </c>
      <c r="K120" s="54">
        <v>43671</v>
      </c>
      <c r="L120" s="175">
        <f>Table11[[#This Row],[Date plantation]]-Table11[[#This Row],[Date semis]]</f>
        <v>20</v>
      </c>
      <c r="M120" s="174">
        <v>43691</v>
      </c>
      <c r="N120" s="46">
        <f>P120-K120-Table11[[#This Row],[Tps motte]]</f>
        <v>44</v>
      </c>
      <c r="O120" s="175">
        <f>Table11[[#This Row],[Début récolte]]-Table11[[#This Row],[Date semis]]</f>
        <v>64</v>
      </c>
      <c r="P120" s="176">
        <v>43735</v>
      </c>
      <c r="Q120" s="177">
        <v>43819</v>
      </c>
      <c r="R120" s="175">
        <f t="shared" si="27"/>
        <v>84</v>
      </c>
      <c r="S120" s="178"/>
      <c r="T120" s="175"/>
      <c r="U120" s="175"/>
      <c r="V120" s="173"/>
      <c r="W120" s="173"/>
      <c r="X120" s="173"/>
      <c r="Y120" s="173"/>
      <c r="Z120" s="44"/>
      <c r="AA120" s="44"/>
      <c r="AB120" s="44"/>
      <c r="AC120" s="44"/>
    </row>
    <row r="121" spans="1:29" s="52" customFormat="1" ht="12.75" customHeight="1" x14ac:dyDescent="0.2">
      <c r="A121" s="90" t="s">
        <v>1501</v>
      </c>
      <c r="B121" s="91" t="s">
        <v>1396</v>
      </c>
      <c r="C121" s="44" t="s">
        <v>1493</v>
      </c>
      <c r="D121" s="44" t="s">
        <v>1494</v>
      </c>
      <c r="E121" s="173">
        <v>25</v>
      </c>
      <c r="F121" s="173">
        <v>3</v>
      </c>
      <c r="G121" s="180">
        <v>20</v>
      </c>
      <c r="H121" s="86"/>
      <c r="I121" s="92">
        <v>500</v>
      </c>
      <c r="J121" s="53" t="s">
        <v>575</v>
      </c>
      <c r="K121" s="174">
        <v>43677</v>
      </c>
      <c r="L121" s="175">
        <f>Table11[[#This Row],[Date plantation]]-Table11[[#This Row],[Date semis]]</f>
        <v>0</v>
      </c>
      <c r="M121" s="174">
        <v>43677</v>
      </c>
      <c r="N121" s="46">
        <f>P121-K121-Table11[[#This Row],[Tps motte]]</f>
        <v>36</v>
      </c>
      <c r="O121" s="175">
        <f>Table11[[#This Row],[Début récolte]]-Table11[[#This Row],[Date semis]]</f>
        <v>36</v>
      </c>
      <c r="P121" s="176">
        <v>43713</v>
      </c>
      <c r="Q121" s="177">
        <v>43746</v>
      </c>
      <c r="R121" s="175">
        <f t="shared" si="27"/>
        <v>33</v>
      </c>
      <c r="S121" s="178"/>
      <c r="T121" s="175"/>
      <c r="U121" s="175"/>
      <c r="V121" s="173"/>
      <c r="W121" s="173"/>
      <c r="X121" s="173"/>
      <c r="Y121" s="173"/>
      <c r="Z121" s="44"/>
      <c r="AA121" s="44"/>
      <c r="AB121" s="44"/>
      <c r="AC121" s="44"/>
    </row>
    <row r="122" spans="1:29" s="52" customFormat="1" ht="12.75" customHeight="1" x14ac:dyDescent="0.2">
      <c r="A122" s="90" t="s">
        <v>1525</v>
      </c>
      <c r="B122" s="91" t="s">
        <v>836</v>
      </c>
      <c r="C122" s="173" t="s">
        <v>1036</v>
      </c>
      <c r="D122" s="44" t="s">
        <v>574</v>
      </c>
      <c r="E122" s="173">
        <v>10</v>
      </c>
      <c r="F122" s="173">
        <v>7</v>
      </c>
      <c r="G122" s="180">
        <v>15</v>
      </c>
      <c r="H122" s="180"/>
      <c r="I122" s="92">
        <v>700</v>
      </c>
      <c r="J122" s="53" t="s">
        <v>575</v>
      </c>
      <c r="K122" s="174">
        <v>43678</v>
      </c>
      <c r="L122" s="175">
        <f>Table11[[#This Row],[Date plantation]]-Table11[[#This Row],[Date semis]]</f>
        <v>13</v>
      </c>
      <c r="M122" s="174">
        <v>43691</v>
      </c>
      <c r="N122" s="46">
        <f>P122-K122-Table11[[#This Row],[Tps motte]]</f>
        <v>28</v>
      </c>
      <c r="O122" s="175">
        <f>Table11[[#This Row],[Début récolte]]-Table11[[#This Row],[Date semis]]</f>
        <v>41</v>
      </c>
      <c r="P122" s="176">
        <v>43719</v>
      </c>
      <c r="Q122" s="177">
        <v>43738</v>
      </c>
      <c r="R122" s="175">
        <f t="shared" ref="R122:R124" si="28">Q122-P122</f>
        <v>19</v>
      </c>
      <c r="S122" s="178"/>
      <c r="T122" s="175"/>
      <c r="U122" s="175"/>
      <c r="V122" s="173"/>
      <c r="W122" s="173"/>
      <c r="X122" s="173"/>
      <c r="Y122" s="173"/>
      <c r="Z122" s="44"/>
      <c r="AA122" s="44"/>
      <c r="AB122" s="44"/>
      <c r="AC122" s="44"/>
    </row>
    <row r="123" spans="1:29" s="52" customFormat="1" ht="12.75" customHeight="1" x14ac:dyDescent="0.2">
      <c r="A123" s="90" t="s">
        <v>1519</v>
      </c>
      <c r="B123" s="91" t="s">
        <v>1403</v>
      </c>
      <c r="C123" s="173" t="s">
        <v>1049</v>
      </c>
      <c r="D123" s="173" t="s">
        <v>579</v>
      </c>
      <c r="E123" s="173">
        <v>10</v>
      </c>
      <c r="F123" s="173">
        <v>7</v>
      </c>
      <c r="G123" s="180">
        <v>15</v>
      </c>
      <c r="H123" s="180"/>
      <c r="I123" s="92">
        <v>700</v>
      </c>
      <c r="J123" s="53" t="s">
        <v>575</v>
      </c>
      <c r="K123" s="54">
        <v>43678</v>
      </c>
      <c r="L123" s="175">
        <f>Table11[[#This Row],[Date plantation]]-Table11[[#This Row],[Date semis]]</f>
        <v>10</v>
      </c>
      <c r="M123" s="174">
        <v>43688</v>
      </c>
      <c r="N123" s="46">
        <f>P123-K123-Table11[[#This Row],[Tps motte]]</f>
        <v>17</v>
      </c>
      <c r="O123" s="175">
        <f>Table11[[#This Row],[Début récolte]]-Table11[[#This Row],[Date semis]]</f>
        <v>27</v>
      </c>
      <c r="P123" s="176">
        <v>43705</v>
      </c>
      <c r="Q123" s="177">
        <v>43719</v>
      </c>
      <c r="R123" s="175">
        <f t="shared" si="28"/>
        <v>14</v>
      </c>
      <c r="S123" s="178"/>
      <c r="T123" s="175"/>
      <c r="U123" s="175"/>
      <c r="V123" s="173"/>
      <c r="W123" s="173"/>
      <c r="X123" s="173"/>
      <c r="Y123" s="173"/>
      <c r="Z123" s="44"/>
      <c r="AA123" s="44"/>
      <c r="AB123" s="44"/>
      <c r="AC123" s="44"/>
    </row>
    <row r="124" spans="1:29" s="52" customFormat="1" ht="12.75" customHeight="1" x14ac:dyDescent="0.2">
      <c r="A124" s="90" t="s">
        <v>1556</v>
      </c>
      <c r="B124" s="91" t="s">
        <v>1502</v>
      </c>
      <c r="C124" s="44" t="s">
        <v>1513</v>
      </c>
      <c r="D124" s="173"/>
      <c r="E124" s="173">
        <v>30</v>
      </c>
      <c r="F124" s="173">
        <v>4</v>
      </c>
      <c r="G124" s="180">
        <v>30</v>
      </c>
      <c r="H124" s="180"/>
      <c r="I124" s="92">
        <v>500</v>
      </c>
      <c r="J124" s="53" t="s">
        <v>575</v>
      </c>
      <c r="K124" s="54">
        <v>43678</v>
      </c>
      <c r="L124" s="175">
        <f>Table11[[#This Row],[Date plantation]]-Table11[[#This Row],[Date semis]]</f>
        <v>17</v>
      </c>
      <c r="M124" s="174">
        <v>43695</v>
      </c>
      <c r="N124" s="46">
        <f>P124-K124-Table11[[#This Row],[Tps motte]]</f>
        <v>45</v>
      </c>
      <c r="O124" s="175">
        <f>Table11[[#This Row],[Début récolte]]-Table11[[#This Row],[Date semis]]</f>
        <v>62</v>
      </c>
      <c r="P124" s="176">
        <v>43740</v>
      </c>
      <c r="Q124" s="177">
        <v>43778</v>
      </c>
      <c r="R124" s="175">
        <f t="shared" si="28"/>
        <v>38</v>
      </c>
      <c r="S124" s="178"/>
      <c r="T124" s="175"/>
      <c r="U124" s="175"/>
      <c r="V124" s="173"/>
      <c r="W124" s="173"/>
      <c r="X124" s="173"/>
      <c r="Y124" s="173"/>
      <c r="Z124" s="44"/>
      <c r="AA124" s="44"/>
      <c r="AB124" s="44"/>
      <c r="AC124" s="44"/>
    </row>
    <row r="125" spans="1:29" s="52" customFormat="1" ht="12.75" customHeight="1" x14ac:dyDescent="0.2">
      <c r="A125" s="90" t="s">
        <v>1557</v>
      </c>
      <c r="B125" s="91" t="s">
        <v>846</v>
      </c>
      <c r="C125" s="173" t="s">
        <v>1036</v>
      </c>
      <c r="D125" s="44" t="s">
        <v>574</v>
      </c>
      <c r="E125" s="173">
        <v>10</v>
      </c>
      <c r="F125" s="173">
        <v>7</v>
      </c>
      <c r="G125" s="180">
        <v>15</v>
      </c>
      <c r="H125" s="180"/>
      <c r="I125" s="92">
        <v>700</v>
      </c>
      <c r="J125" s="53" t="s">
        <v>575</v>
      </c>
      <c r="K125" s="174">
        <v>43684</v>
      </c>
      <c r="L125" s="175">
        <f>Table11[[#This Row],[Date plantation]]-Table11[[#This Row],[Date semis]]</f>
        <v>15</v>
      </c>
      <c r="M125" s="174">
        <v>43699</v>
      </c>
      <c r="N125" s="46">
        <f>P125-K125-Table11[[#This Row],[Tps motte]]</f>
        <v>22</v>
      </c>
      <c r="O125" s="175">
        <f>Table11[[#This Row],[Début récolte]]-Table11[[#This Row],[Date semis]]</f>
        <v>37</v>
      </c>
      <c r="P125" s="176">
        <v>43721</v>
      </c>
      <c r="Q125" s="177">
        <v>43747</v>
      </c>
      <c r="R125" s="175">
        <f t="shared" ref="R125:R126" si="29">Q125-P125</f>
        <v>26</v>
      </c>
      <c r="S125" s="178"/>
      <c r="T125" s="175"/>
      <c r="U125" s="175"/>
      <c r="V125" s="173"/>
      <c r="W125" s="173"/>
      <c r="X125" s="173"/>
      <c r="Y125" s="173"/>
      <c r="Z125" s="44"/>
      <c r="AA125" s="44"/>
      <c r="AB125" s="44"/>
      <c r="AC125" s="44"/>
    </row>
    <row r="126" spans="1:29" s="52" customFormat="1" ht="12.75" customHeight="1" x14ac:dyDescent="0.2">
      <c r="A126" s="90" t="s">
        <v>1439</v>
      </c>
      <c r="B126" s="91" t="s">
        <v>1515</v>
      </c>
      <c r="C126" s="173" t="s">
        <v>1049</v>
      </c>
      <c r="D126" s="173" t="s">
        <v>579</v>
      </c>
      <c r="E126" s="173">
        <v>10</v>
      </c>
      <c r="F126" s="173">
        <v>7</v>
      </c>
      <c r="G126" s="180">
        <v>15</v>
      </c>
      <c r="H126" s="180"/>
      <c r="I126" s="92">
        <v>700</v>
      </c>
      <c r="J126" s="53" t="s">
        <v>575</v>
      </c>
      <c r="K126" s="54">
        <v>43684</v>
      </c>
      <c r="L126" s="175">
        <f>Table11[[#This Row],[Date plantation]]-Table11[[#This Row],[Date semis]]</f>
        <v>11</v>
      </c>
      <c r="M126" s="174">
        <v>43695</v>
      </c>
      <c r="N126" s="46">
        <f>P126-K126-Table11[[#This Row],[Tps motte]]</f>
        <v>16</v>
      </c>
      <c r="O126" s="175">
        <f>Table11[[#This Row],[Début récolte]]-Table11[[#This Row],[Date semis]]</f>
        <v>27</v>
      </c>
      <c r="P126" s="176">
        <v>43711</v>
      </c>
      <c r="Q126" s="177">
        <v>43738</v>
      </c>
      <c r="R126" s="175">
        <f t="shared" si="29"/>
        <v>27</v>
      </c>
      <c r="S126" s="178"/>
      <c r="T126" s="175"/>
      <c r="U126" s="175"/>
      <c r="V126" s="173"/>
      <c r="W126" s="173"/>
      <c r="X126" s="173"/>
      <c r="Y126" s="173"/>
      <c r="Z126" s="44"/>
      <c r="AA126" s="44"/>
      <c r="AB126" s="44"/>
      <c r="AC126" s="44"/>
    </row>
    <row r="127" spans="1:29" s="52" customFormat="1" ht="12.75" customHeight="1" x14ac:dyDescent="0.2">
      <c r="A127" s="90" t="s">
        <v>1572</v>
      </c>
      <c r="B127" s="91" t="s">
        <v>564</v>
      </c>
      <c r="C127" s="44" t="s">
        <v>580</v>
      </c>
      <c r="D127" s="44" t="s">
        <v>574</v>
      </c>
      <c r="E127" s="173">
        <v>30</v>
      </c>
      <c r="F127" s="173">
        <v>3</v>
      </c>
      <c r="G127" s="180">
        <v>10</v>
      </c>
      <c r="H127" s="86"/>
      <c r="I127" s="92">
        <v>1400</v>
      </c>
      <c r="J127" s="53" t="s">
        <v>575</v>
      </c>
      <c r="K127" s="174">
        <v>43685</v>
      </c>
      <c r="L127" s="175">
        <f>Table11[[#This Row],[Date plantation]]-Table11[[#This Row],[Date semis]]</f>
        <v>18</v>
      </c>
      <c r="M127" s="174">
        <v>43703</v>
      </c>
      <c r="N127" s="46">
        <f>P127-K127-Table11[[#This Row],[Tps motte]]</f>
        <v>38</v>
      </c>
      <c r="O127" s="175">
        <f>Table11[[#This Row],[Début récolte]]-Table11[[#This Row],[Date semis]]</f>
        <v>56</v>
      </c>
      <c r="P127" s="176">
        <v>43741</v>
      </c>
      <c r="Q127" s="177">
        <v>43787</v>
      </c>
      <c r="R127" s="175">
        <f>Q127-P127</f>
        <v>46</v>
      </c>
      <c r="S127" s="178"/>
      <c r="T127" s="175"/>
      <c r="U127" s="175"/>
      <c r="V127" s="173"/>
      <c r="W127" s="173"/>
      <c r="X127" s="173"/>
      <c r="Y127" s="173"/>
      <c r="Z127" s="44"/>
      <c r="AA127" s="44"/>
      <c r="AB127" s="44"/>
      <c r="AC127" s="44"/>
    </row>
    <row r="128" spans="1:29" s="52" customFormat="1" ht="12.75" customHeight="1" x14ac:dyDescent="0.2">
      <c r="A128" s="90" t="s">
        <v>1583</v>
      </c>
      <c r="B128" s="91" t="s">
        <v>1516</v>
      </c>
      <c r="C128" s="44" t="s">
        <v>1517</v>
      </c>
      <c r="D128" s="44" t="s">
        <v>574</v>
      </c>
      <c r="E128" s="173">
        <v>13</v>
      </c>
      <c r="F128" s="173">
        <v>4</v>
      </c>
      <c r="G128" s="180">
        <v>10</v>
      </c>
      <c r="H128" s="86"/>
      <c r="I128" s="92">
        <v>700</v>
      </c>
      <c r="J128" s="53" t="s">
        <v>575</v>
      </c>
      <c r="K128" s="174">
        <v>43685</v>
      </c>
      <c r="L128" s="175">
        <f>Table11[[#This Row],[Date plantation]]-Table11[[#This Row],[Date semis]]</f>
        <v>21</v>
      </c>
      <c r="M128" s="174">
        <v>43706</v>
      </c>
      <c r="N128" s="46">
        <f>P128-K128-Table11[[#This Row],[Tps motte]]</f>
        <v>45</v>
      </c>
      <c r="O128" s="175">
        <f>Table11[[#This Row],[Début récolte]]-Table11[[#This Row],[Date semis]]</f>
        <v>66</v>
      </c>
      <c r="P128" s="176">
        <v>43751</v>
      </c>
      <c r="Q128" s="177">
        <v>43830</v>
      </c>
      <c r="R128" s="175">
        <f>Q128-P128</f>
        <v>79</v>
      </c>
      <c r="S128" s="178"/>
      <c r="T128" s="175"/>
      <c r="U128" s="175"/>
      <c r="V128" s="173"/>
      <c r="W128" s="173"/>
      <c r="X128" s="173"/>
      <c r="Y128" s="173"/>
      <c r="Z128" s="44"/>
      <c r="AA128" s="44"/>
      <c r="AB128" s="44"/>
      <c r="AC128" s="44"/>
    </row>
    <row r="129" spans="1:29" s="52" customFormat="1" ht="12.75" customHeight="1" x14ac:dyDescent="0.2">
      <c r="A129" s="90" t="s">
        <v>1591</v>
      </c>
      <c r="B129" s="91" t="s">
        <v>831</v>
      </c>
      <c r="C129" s="44" t="s">
        <v>578</v>
      </c>
      <c r="D129" s="44" t="s">
        <v>574</v>
      </c>
      <c r="E129" s="173">
        <v>20</v>
      </c>
      <c r="F129" s="173">
        <v>7</v>
      </c>
      <c r="G129" s="180">
        <v>10</v>
      </c>
      <c r="H129" s="86"/>
      <c r="I129" s="92">
        <v>1400</v>
      </c>
      <c r="J129" s="53" t="s">
        <v>575</v>
      </c>
      <c r="K129" s="174">
        <v>43686</v>
      </c>
      <c r="L129" s="175">
        <f>Table11[[#This Row],[Date plantation]]-Table11[[#This Row],[Date semis]]</f>
        <v>26</v>
      </c>
      <c r="M129" s="174">
        <v>43712</v>
      </c>
      <c r="N129" s="46">
        <f>P129-K129-Table11[[#This Row],[Tps motte]]</f>
        <v>34</v>
      </c>
      <c r="O129" s="175">
        <f>Table11[[#This Row],[Début récolte]]-Table11[[#This Row],[Date semis]]</f>
        <v>60</v>
      </c>
      <c r="P129" s="176">
        <v>43746</v>
      </c>
      <c r="Q129" s="177">
        <v>43763</v>
      </c>
      <c r="R129" s="175">
        <f t="shared" si="27"/>
        <v>17</v>
      </c>
      <c r="S129" s="178"/>
      <c r="T129" s="175"/>
      <c r="U129" s="175"/>
      <c r="V129" s="173"/>
      <c r="W129" s="173"/>
      <c r="X129" s="173"/>
      <c r="Y129" s="173"/>
      <c r="Z129" s="44"/>
      <c r="AA129" s="44"/>
      <c r="AB129" s="44"/>
      <c r="AC129" s="44"/>
    </row>
    <row r="130" spans="1:29" s="52" customFormat="1" ht="12.75" customHeight="1" x14ac:dyDescent="0.2">
      <c r="A130" s="90" t="s">
        <v>1487</v>
      </c>
      <c r="B130" s="91" t="s">
        <v>854</v>
      </c>
      <c r="C130" s="173" t="s">
        <v>1036</v>
      </c>
      <c r="D130" s="44" t="s">
        <v>574</v>
      </c>
      <c r="E130" s="173">
        <v>10</v>
      </c>
      <c r="F130" s="173">
        <v>7</v>
      </c>
      <c r="G130" s="180">
        <v>15</v>
      </c>
      <c r="H130" s="180"/>
      <c r="I130" s="92">
        <v>700</v>
      </c>
      <c r="J130" s="53" t="s">
        <v>575</v>
      </c>
      <c r="K130" s="174">
        <v>43691</v>
      </c>
      <c r="L130" s="175">
        <f>Table11[[#This Row],[Date plantation]]-Table11[[#This Row],[Date semis]]</f>
        <v>15</v>
      </c>
      <c r="M130" s="174">
        <v>43706</v>
      </c>
      <c r="N130" s="46">
        <f>P130-K130-Table11[[#This Row],[Tps motte]]</f>
        <v>27</v>
      </c>
      <c r="O130" s="175">
        <f>Table11[[#This Row],[Début récolte]]-Table11[[#This Row],[Date semis]]</f>
        <v>42</v>
      </c>
      <c r="P130" s="176">
        <v>43733</v>
      </c>
      <c r="Q130" s="177">
        <v>43761</v>
      </c>
      <c r="R130" s="175">
        <f t="shared" si="27"/>
        <v>28</v>
      </c>
      <c r="S130" s="178"/>
      <c r="T130" s="175"/>
      <c r="U130" s="175"/>
      <c r="V130" s="173"/>
      <c r="W130" s="173"/>
      <c r="X130" s="173"/>
      <c r="Y130" s="173"/>
      <c r="Z130" s="44"/>
      <c r="AA130" s="44"/>
      <c r="AB130" s="44"/>
      <c r="AC130" s="44"/>
    </row>
    <row r="131" spans="1:29" s="52" customFormat="1" ht="12.75" customHeight="1" x14ac:dyDescent="0.2">
      <c r="A131" s="90" t="s">
        <v>1578</v>
      </c>
      <c r="B131" s="91" t="s">
        <v>1543</v>
      </c>
      <c r="C131" s="173" t="s">
        <v>1049</v>
      </c>
      <c r="D131" s="173" t="s">
        <v>579</v>
      </c>
      <c r="E131" s="173">
        <v>10</v>
      </c>
      <c r="F131" s="173">
        <v>7</v>
      </c>
      <c r="G131" s="180">
        <v>15</v>
      </c>
      <c r="H131" s="180"/>
      <c r="I131" s="92">
        <v>700</v>
      </c>
      <c r="J131" s="53" t="s">
        <v>575</v>
      </c>
      <c r="K131" s="54">
        <v>43691</v>
      </c>
      <c r="L131" s="175">
        <f>Table11[[#This Row],[Date plantation]]-Table11[[#This Row],[Date semis]]</f>
        <v>13</v>
      </c>
      <c r="M131" s="174">
        <v>43704</v>
      </c>
      <c r="N131" s="46">
        <f>P131-K131-Table11[[#This Row],[Tps motte]]</f>
        <v>15</v>
      </c>
      <c r="O131" s="175">
        <f>Table11[[#This Row],[Début récolte]]-Table11[[#This Row],[Date semis]]</f>
        <v>28</v>
      </c>
      <c r="P131" s="176">
        <v>43719</v>
      </c>
      <c r="Q131" s="177">
        <v>43748</v>
      </c>
      <c r="R131" s="175">
        <f t="shared" si="27"/>
        <v>29</v>
      </c>
      <c r="S131" s="178"/>
      <c r="T131" s="175"/>
      <c r="U131" s="175"/>
      <c r="V131" s="173"/>
      <c r="W131" s="173"/>
      <c r="X131" s="173"/>
      <c r="Y131" s="173"/>
      <c r="Z131" s="44"/>
      <c r="AA131" s="44"/>
      <c r="AB131" s="44"/>
      <c r="AC131" s="44"/>
    </row>
    <row r="132" spans="1:29" s="52" customFormat="1" ht="12.75" customHeight="1" x14ac:dyDescent="0.2">
      <c r="A132" s="90" t="s">
        <v>1600</v>
      </c>
      <c r="B132" s="91" t="s">
        <v>1544</v>
      </c>
      <c r="C132" s="44" t="s">
        <v>578</v>
      </c>
      <c r="D132" s="44" t="s">
        <v>574</v>
      </c>
      <c r="E132" s="173">
        <v>20</v>
      </c>
      <c r="F132" s="173">
        <v>7</v>
      </c>
      <c r="G132" s="180">
        <v>10</v>
      </c>
      <c r="H132" s="86"/>
      <c r="I132" s="92">
        <v>1400</v>
      </c>
      <c r="J132" s="53" t="s">
        <v>575</v>
      </c>
      <c r="K132" s="174">
        <v>43692</v>
      </c>
      <c r="L132" s="175">
        <f>Table11[[#This Row],[Date plantation]]-Table11[[#This Row],[Date semis]]</f>
        <v>25</v>
      </c>
      <c r="M132" s="174">
        <v>43717</v>
      </c>
      <c r="N132" s="46">
        <f>P132-K132-Table11[[#This Row],[Tps motte]]</f>
        <v>37</v>
      </c>
      <c r="O132" s="175">
        <f>Table11[[#This Row],[Début récolte]]-Table11[[#This Row],[Date semis]]</f>
        <v>62</v>
      </c>
      <c r="P132" s="176">
        <v>43754</v>
      </c>
      <c r="Q132" s="177">
        <v>43770</v>
      </c>
      <c r="R132" s="175">
        <f t="shared" ref="R132:R140" si="30">Q132-P132</f>
        <v>16</v>
      </c>
      <c r="S132" s="178"/>
      <c r="T132" s="175"/>
      <c r="U132" s="175"/>
      <c r="V132" s="173"/>
      <c r="W132" s="173"/>
      <c r="X132" s="173"/>
      <c r="Y132" s="173"/>
      <c r="Z132" s="44"/>
      <c r="AA132" s="44"/>
      <c r="AB132" s="44"/>
      <c r="AC132" s="44"/>
    </row>
    <row r="133" spans="1:29" s="52" customFormat="1" ht="12.75" customHeight="1" x14ac:dyDescent="0.2">
      <c r="A133" s="90" t="s">
        <v>1598</v>
      </c>
      <c r="B133" s="91" t="s">
        <v>402</v>
      </c>
      <c r="C133" s="44" t="s">
        <v>804</v>
      </c>
      <c r="D133" s="44" t="s">
        <v>574</v>
      </c>
      <c r="E133" s="173">
        <v>12</v>
      </c>
      <c r="F133" s="173">
        <v>3</v>
      </c>
      <c r="G133" s="180">
        <v>10</v>
      </c>
      <c r="H133" s="86"/>
      <c r="I133" s="92">
        <v>800</v>
      </c>
      <c r="J133" s="53" t="s">
        <v>575</v>
      </c>
      <c r="K133" s="174">
        <v>43692</v>
      </c>
      <c r="L133" s="175">
        <f>Table11[[#This Row],[Date plantation]]-Table11[[#This Row],[Date semis]]</f>
        <v>24</v>
      </c>
      <c r="M133" s="174">
        <v>43716</v>
      </c>
      <c r="N133" s="46">
        <f>P133-K133-Table11[[#This Row],[Tps motte]]</f>
        <v>61</v>
      </c>
      <c r="O133" s="175">
        <f>Table11[[#This Row],[Début récolte]]-Table11[[#This Row],[Date semis]]</f>
        <v>85</v>
      </c>
      <c r="P133" s="176">
        <v>43777</v>
      </c>
      <c r="Q133" s="177">
        <v>43830</v>
      </c>
      <c r="R133" s="175">
        <f t="shared" si="30"/>
        <v>53</v>
      </c>
      <c r="S133" s="178"/>
      <c r="T133" s="175"/>
      <c r="U133" s="175"/>
      <c r="V133" s="173"/>
      <c r="W133" s="173"/>
      <c r="X133" s="173"/>
      <c r="Y133" s="173"/>
      <c r="Z133" s="44"/>
      <c r="AA133" s="44"/>
      <c r="AB133" s="44"/>
      <c r="AC133" s="44"/>
    </row>
    <row r="134" spans="1:29" s="52" customFormat="1" ht="12.75" customHeight="1" x14ac:dyDescent="0.2">
      <c r="A134" s="90" t="s">
        <v>1599</v>
      </c>
      <c r="B134" s="91" t="s">
        <v>1550</v>
      </c>
      <c r="C134" s="44"/>
      <c r="D134" s="44" t="s">
        <v>579</v>
      </c>
      <c r="E134" s="173">
        <v>8</v>
      </c>
      <c r="F134" s="173">
        <v>3</v>
      </c>
      <c r="G134" s="180">
        <v>10</v>
      </c>
      <c r="H134" s="86"/>
      <c r="I134" s="92">
        <v>400</v>
      </c>
      <c r="J134" s="53" t="s">
        <v>575</v>
      </c>
      <c r="K134" s="174">
        <v>43695</v>
      </c>
      <c r="L134" s="175">
        <f>Table11[[#This Row],[Date plantation]]-Table11[[#This Row],[Date semis]]</f>
        <v>21</v>
      </c>
      <c r="M134" s="174">
        <v>43716</v>
      </c>
      <c r="N134" s="46">
        <f>P134-K134-Table11[[#This Row],[Tps motte]]</f>
        <v>45</v>
      </c>
      <c r="O134" s="175">
        <f>Table11[[#This Row],[Début récolte]]-Table11[[#This Row],[Date semis]]</f>
        <v>66</v>
      </c>
      <c r="P134" s="176">
        <v>43761</v>
      </c>
      <c r="Q134" s="177">
        <v>43830</v>
      </c>
      <c r="R134" s="175">
        <f t="shared" si="30"/>
        <v>69</v>
      </c>
      <c r="S134" s="178"/>
      <c r="T134" s="175"/>
      <c r="U134" s="175"/>
      <c r="V134" s="173"/>
      <c r="W134" s="173"/>
      <c r="X134" s="173"/>
      <c r="Y134" s="173"/>
      <c r="Z134" s="44"/>
      <c r="AA134" s="44"/>
      <c r="AB134" s="44"/>
      <c r="AC134" s="44"/>
    </row>
    <row r="135" spans="1:29" s="52" customFormat="1" ht="12.75" customHeight="1" x14ac:dyDescent="0.2">
      <c r="A135" s="90" t="s">
        <v>1477</v>
      </c>
      <c r="B135" s="91" t="s">
        <v>856</v>
      </c>
      <c r="C135" s="173" t="s">
        <v>1036</v>
      </c>
      <c r="D135" s="44" t="s">
        <v>574</v>
      </c>
      <c r="E135" s="173">
        <v>10</v>
      </c>
      <c r="F135" s="173">
        <v>7</v>
      </c>
      <c r="G135" s="180">
        <v>15</v>
      </c>
      <c r="H135" s="180"/>
      <c r="I135" s="92">
        <v>700</v>
      </c>
      <c r="J135" s="53" t="s">
        <v>575</v>
      </c>
      <c r="K135" s="174">
        <v>43697</v>
      </c>
      <c r="L135" s="175">
        <f>Table11[[#This Row],[Date plantation]]-Table11[[#This Row],[Date semis]]</f>
        <v>15</v>
      </c>
      <c r="M135" s="174">
        <v>43712</v>
      </c>
      <c r="N135" s="46">
        <f>P135-K135-Table11[[#This Row],[Tps motte]]</f>
        <v>28</v>
      </c>
      <c r="O135" s="175">
        <f>Table11[[#This Row],[Début récolte]]-Table11[[#This Row],[Date semis]]</f>
        <v>43</v>
      </c>
      <c r="P135" s="176">
        <v>43740</v>
      </c>
      <c r="Q135" s="177">
        <v>43761</v>
      </c>
      <c r="R135" s="175">
        <f t="shared" si="30"/>
        <v>21</v>
      </c>
      <c r="S135" s="178"/>
      <c r="T135" s="175"/>
      <c r="U135" s="175"/>
      <c r="V135" s="173"/>
      <c r="W135" s="173"/>
      <c r="X135" s="173"/>
      <c r="Y135" s="173"/>
      <c r="Z135" s="44"/>
      <c r="AA135" s="44"/>
      <c r="AB135" s="44"/>
      <c r="AC135" s="44"/>
    </row>
    <row r="136" spans="1:29" s="52" customFormat="1" ht="12.75" customHeight="1" x14ac:dyDescent="0.2">
      <c r="A136" s="90" t="s">
        <v>1588</v>
      </c>
      <c r="B136" s="91" t="s">
        <v>1573</v>
      </c>
      <c r="C136" s="173" t="s">
        <v>1049</v>
      </c>
      <c r="D136" s="173" t="s">
        <v>579</v>
      </c>
      <c r="E136" s="173">
        <v>10</v>
      </c>
      <c r="F136" s="173">
        <v>7</v>
      </c>
      <c r="G136" s="180">
        <v>15</v>
      </c>
      <c r="H136" s="180"/>
      <c r="I136" s="92">
        <v>700</v>
      </c>
      <c r="J136" s="53" t="s">
        <v>575</v>
      </c>
      <c r="K136" s="174">
        <v>43697</v>
      </c>
      <c r="L136" s="175">
        <f>Table11[[#This Row],[Date plantation]]-Table11[[#This Row],[Date semis]]</f>
        <v>15</v>
      </c>
      <c r="M136" s="174">
        <v>43712</v>
      </c>
      <c r="N136" s="46">
        <f>P136-K136-Table11[[#This Row],[Tps motte]]</f>
        <v>21</v>
      </c>
      <c r="O136" s="175">
        <f>Table11[[#This Row],[Début récolte]]-Table11[[#This Row],[Date semis]]</f>
        <v>36</v>
      </c>
      <c r="P136" s="176">
        <v>43733</v>
      </c>
      <c r="Q136" s="177">
        <v>43759</v>
      </c>
      <c r="R136" s="175">
        <f t="shared" si="30"/>
        <v>26</v>
      </c>
      <c r="S136" s="178"/>
      <c r="T136" s="175"/>
      <c r="U136" s="175"/>
      <c r="V136" s="173"/>
      <c r="W136" s="173"/>
      <c r="X136" s="173"/>
      <c r="Y136" s="173"/>
      <c r="Z136" s="44"/>
      <c r="AA136" s="44"/>
      <c r="AB136" s="44"/>
      <c r="AC136" s="44"/>
    </row>
    <row r="137" spans="1:29" s="212" customFormat="1" ht="12.75" customHeight="1" x14ac:dyDescent="0.2">
      <c r="A137" s="211" t="s">
        <v>822</v>
      </c>
      <c r="B137" s="212" t="s">
        <v>1570</v>
      </c>
      <c r="C137" s="211"/>
      <c r="D137" s="211" t="s">
        <v>579</v>
      </c>
      <c r="E137" s="213">
        <v>20</v>
      </c>
      <c r="F137" s="213">
        <v>3</v>
      </c>
      <c r="G137" s="214">
        <v>10</v>
      </c>
      <c r="H137" s="215"/>
      <c r="I137" s="216">
        <v>400</v>
      </c>
      <c r="J137" s="217" t="s">
        <v>575</v>
      </c>
      <c r="K137" s="218">
        <v>43697</v>
      </c>
      <c r="L137" s="219">
        <f>Table11[[#This Row],[Date plantation]]-Table11[[#This Row],[Date semis]]</f>
        <v>27</v>
      </c>
      <c r="M137" s="218">
        <v>43724</v>
      </c>
      <c r="N137" s="46">
        <f>P137-K137-Table11[[#This Row],[Tps motte]]</f>
        <v>-43724</v>
      </c>
      <c r="O137" s="219">
        <f>Table11[[#This Row],[Début récolte]]-Table11[[#This Row],[Date semis]]</f>
        <v>-43697</v>
      </c>
      <c r="P137" s="218"/>
      <c r="Q137" s="220"/>
      <c r="R137" s="219">
        <f t="shared" si="30"/>
        <v>0</v>
      </c>
      <c r="S137" s="221"/>
      <c r="T137" s="219"/>
      <c r="U137" s="219"/>
      <c r="V137" s="213"/>
      <c r="W137" s="213"/>
      <c r="X137" s="213"/>
      <c r="Y137" s="213"/>
      <c r="Z137" s="211"/>
      <c r="AA137" s="211"/>
      <c r="AB137" s="211"/>
      <c r="AC137" s="211"/>
    </row>
    <row r="138" spans="1:29" s="52" customFormat="1" ht="12.75" customHeight="1" x14ac:dyDescent="0.2">
      <c r="A138" s="90" t="s">
        <v>1650</v>
      </c>
      <c r="B138" s="91" t="s">
        <v>1549</v>
      </c>
      <c r="C138" s="44" t="s">
        <v>578</v>
      </c>
      <c r="D138" s="44" t="s">
        <v>574</v>
      </c>
      <c r="E138" s="173">
        <v>20</v>
      </c>
      <c r="F138" s="173">
        <v>7</v>
      </c>
      <c r="G138" s="180">
        <v>10</v>
      </c>
      <c r="H138" s="86"/>
      <c r="I138" s="92">
        <v>1400</v>
      </c>
      <c r="J138" s="53" t="s">
        <v>575</v>
      </c>
      <c r="K138" s="174">
        <v>43699</v>
      </c>
      <c r="L138" s="175">
        <f>Table11[[#This Row],[Date plantation]]-Table11[[#This Row],[Date semis]]</f>
        <v>25</v>
      </c>
      <c r="M138" s="174">
        <v>43724</v>
      </c>
      <c r="N138" s="46">
        <f>P138-K138-Table11[[#This Row],[Tps motte]]</f>
        <v>58</v>
      </c>
      <c r="O138" s="175">
        <f>Table11[[#This Row],[Début récolte]]-Table11[[#This Row],[Date semis]]</f>
        <v>83</v>
      </c>
      <c r="P138" s="176">
        <v>43782</v>
      </c>
      <c r="Q138" s="177">
        <v>43819</v>
      </c>
      <c r="R138" s="175">
        <f t="shared" si="30"/>
        <v>37</v>
      </c>
      <c r="S138" s="178"/>
      <c r="T138" s="175"/>
      <c r="U138" s="175"/>
      <c r="V138" s="173"/>
      <c r="W138" s="173"/>
      <c r="X138" s="173"/>
      <c r="Y138" s="173"/>
      <c r="Z138" s="44"/>
      <c r="AA138" s="44"/>
      <c r="AB138" s="44"/>
      <c r="AC138" s="44"/>
    </row>
    <row r="139" spans="1:29" s="52" customFormat="1" ht="12.75" customHeight="1" x14ac:dyDescent="0.2">
      <c r="A139" s="90" t="s">
        <v>1647</v>
      </c>
      <c r="B139" s="91" t="s">
        <v>832</v>
      </c>
      <c r="C139" s="44" t="s">
        <v>1648</v>
      </c>
      <c r="D139" s="44" t="s">
        <v>574</v>
      </c>
      <c r="E139" s="173">
        <v>20</v>
      </c>
      <c r="F139" s="173">
        <v>3</v>
      </c>
      <c r="G139" s="180">
        <v>20</v>
      </c>
      <c r="H139" s="86"/>
      <c r="I139" s="92">
        <v>800</v>
      </c>
      <c r="J139" s="53" t="s">
        <v>575</v>
      </c>
      <c r="K139" s="174">
        <v>43699</v>
      </c>
      <c r="L139" s="175">
        <f>Table11[[#This Row],[Date plantation]]-Table11[[#This Row],[Date semis]]</f>
        <v>25</v>
      </c>
      <c r="M139" s="174">
        <v>43724</v>
      </c>
      <c r="N139" s="46">
        <f>P139-K139-Table11[[#This Row],[Tps motte]]</f>
        <v>78</v>
      </c>
      <c r="O139" s="175">
        <f>Table11[[#This Row],[Début récolte]]-Table11[[#This Row],[Date semis]]</f>
        <v>103</v>
      </c>
      <c r="P139" s="176">
        <v>43802</v>
      </c>
      <c r="Q139" s="177">
        <v>43814</v>
      </c>
      <c r="R139" s="175">
        <f t="shared" si="30"/>
        <v>12</v>
      </c>
      <c r="S139" s="178"/>
      <c r="T139" s="175"/>
      <c r="U139" s="175"/>
      <c r="V139" s="173"/>
      <c r="W139" s="173"/>
      <c r="X139" s="173"/>
      <c r="Y139" s="173"/>
      <c r="Z139" s="44"/>
      <c r="AA139" s="44"/>
      <c r="AB139" s="44"/>
      <c r="AC139" s="44"/>
    </row>
    <row r="140" spans="1:29" s="52" customFormat="1" ht="12.75" customHeight="1" x14ac:dyDescent="0.2">
      <c r="A140" s="90" t="s">
        <v>1635</v>
      </c>
      <c r="B140" s="91" t="s">
        <v>1548</v>
      </c>
      <c r="C140" s="44" t="s">
        <v>1571</v>
      </c>
      <c r="D140" s="44" t="s">
        <v>574</v>
      </c>
      <c r="E140" s="173">
        <v>20</v>
      </c>
      <c r="F140" s="173">
        <v>13</v>
      </c>
      <c r="G140" s="180"/>
      <c r="H140" s="86"/>
      <c r="I140" s="92"/>
      <c r="J140" s="53" t="s">
        <v>2</v>
      </c>
      <c r="K140" s="174">
        <v>43699</v>
      </c>
      <c r="L140" s="175">
        <f>Table11[[#This Row],[Date plantation]]-Table11[[#This Row],[Date semis]]</f>
        <v>0</v>
      </c>
      <c r="M140" s="174">
        <v>43699</v>
      </c>
      <c r="N140" s="46">
        <f>P140-K140-Table11[[#This Row],[Tps motte]]</f>
        <v>22</v>
      </c>
      <c r="O140" s="175">
        <f>Table11[[#This Row],[Début récolte]]-Table11[[#This Row],[Date semis]]</f>
        <v>22</v>
      </c>
      <c r="P140" s="176">
        <v>43721</v>
      </c>
      <c r="Q140" s="177">
        <v>43742</v>
      </c>
      <c r="R140" s="175">
        <f t="shared" si="30"/>
        <v>21</v>
      </c>
      <c r="S140" s="178"/>
      <c r="T140" s="175"/>
      <c r="U140" s="175"/>
      <c r="V140" s="173"/>
      <c r="W140" s="173"/>
      <c r="X140" s="173"/>
      <c r="Y140" s="173"/>
      <c r="Z140" s="44"/>
      <c r="AA140" s="44"/>
      <c r="AB140" s="44"/>
      <c r="AC140" s="44"/>
    </row>
    <row r="141" spans="1:29" s="52" customFormat="1" ht="12.75" customHeight="1" x14ac:dyDescent="0.2">
      <c r="A141" s="90" t="s">
        <v>1634</v>
      </c>
      <c r="B141" s="91" t="s">
        <v>1575</v>
      </c>
      <c r="C141" s="173" t="s">
        <v>1036</v>
      </c>
      <c r="D141" s="44" t="s">
        <v>574</v>
      </c>
      <c r="E141" s="173">
        <v>10</v>
      </c>
      <c r="F141" s="173">
        <v>7</v>
      </c>
      <c r="G141" s="180">
        <v>15</v>
      </c>
      <c r="H141" s="180"/>
      <c r="I141" s="92">
        <v>700</v>
      </c>
      <c r="J141" s="53" t="s">
        <v>575</v>
      </c>
      <c r="K141" s="174">
        <v>43704</v>
      </c>
      <c r="L141" s="175">
        <f>Table11[[#This Row],[Date plantation]]-Table11[[#This Row],[Date semis]]</f>
        <v>17</v>
      </c>
      <c r="M141" s="174">
        <v>43721</v>
      </c>
      <c r="N141" s="46">
        <f>P141-K141-Table11[[#This Row],[Tps motte]]</f>
        <v>25</v>
      </c>
      <c r="O141" s="175">
        <f>Table11[[#This Row],[Début récolte]]-Table11[[#This Row],[Date semis]]</f>
        <v>42</v>
      </c>
      <c r="P141" s="176">
        <v>43746</v>
      </c>
      <c r="Q141" s="177">
        <v>43770</v>
      </c>
      <c r="R141" s="175">
        <f t="shared" ref="R141:R144" si="31">Q141-P141</f>
        <v>24</v>
      </c>
      <c r="S141" s="178"/>
      <c r="T141" s="175"/>
      <c r="U141" s="175"/>
      <c r="V141" s="173"/>
      <c r="W141" s="173"/>
      <c r="X141" s="173"/>
      <c r="Y141" s="173"/>
      <c r="Z141" s="44"/>
      <c r="AA141" s="44"/>
      <c r="AB141" s="44"/>
      <c r="AC141" s="44"/>
    </row>
    <row r="142" spans="1:29" s="52" customFormat="1" ht="12.75" customHeight="1" x14ac:dyDescent="0.2">
      <c r="A142" s="90" t="s">
        <v>1601</v>
      </c>
      <c r="B142" s="91" t="s">
        <v>1576</v>
      </c>
      <c r="C142" s="173" t="s">
        <v>1049</v>
      </c>
      <c r="D142" s="173" t="s">
        <v>579</v>
      </c>
      <c r="E142" s="173">
        <v>10</v>
      </c>
      <c r="F142" s="173">
        <v>7</v>
      </c>
      <c r="G142" s="180">
        <v>15</v>
      </c>
      <c r="H142" s="180"/>
      <c r="I142" s="92">
        <v>700</v>
      </c>
      <c r="J142" s="53" t="s">
        <v>575</v>
      </c>
      <c r="K142" s="174">
        <v>43704</v>
      </c>
      <c r="L142" s="175">
        <f>Table11[[#This Row],[Date plantation]]-Table11[[#This Row],[Date semis]]</f>
        <v>13</v>
      </c>
      <c r="M142" s="174">
        <v>43717</v>
      </c>
      <c r="N142" s="46">
        <f>P142-K142-Table11[[#This Row],[Tps motte]]</f>
        <v>24</v>
      </c>
      <c r="O142" s="175">
        <f>Table11[[#This Row],[Début récolte]]-Table11[[#This Row],[Date semis]]</f>
        <v>37</v>
      </c>
      <c r="P142" s="176">
        <v>43741</v>
      </c>
      <c r="Q142" s="177">
        <v>43759</v>
      </c>
      <c r="R142" s="175">
        <f t="shared" si="31"/>
        <v>18</v>
      </c>
      <c r="S142" s="178"/>
      <c r="T142" s="175"/>
      <c r="U142" s="175"/>
      <c r="V142" s="173"/>
      <c r="W142" s="173"/>
      <c r="X142" s="173"/>
      <c r="Y142" s="173"/>
      <c r="Z142" s="44"/>
      <c r="AA142" s="44"/>
      <c r="AB142" s="44"/>
      <c r="AC142" s="44"/>
    </row>
    <row r="143" spans="1:29" s="52" customFormat="1" ht="12.75" customHeight="1" x14ac:dyDescent="0.2">
      <c r="A143" s="90" t="s">
        <v>822</v>
      </c>
      <c r="B143" s="91" t="s">
        <v>1577</v>
      </c>
      <c r="C143" s="44"/>
      <c r="D143" s="44" t="s">
        <v>579</v>
      </c>
      <c r="E143" s="173">
        <v>20</v>
      </c>
      <c r="F143" s="173">
        <v>3</v>
      </c>
      <c r="G143" s="180">
        <v>10</v>
      </c>
      <c r="H143" s="86"/>
      <c r="I143" s="92">
        <v>600</v>
      </c>
      <c r="J143" s="53" t="s">
        <v>575</v>
      </c>
      <c r="K143" s="174">
        <v>43704</v>
      </c>
      <c r="L143" s="175">
        <f>Table11[[#This Row],[Date plantation]]-Table11[[#This Row],[Date semis]]</f>
        <v>20</v>
      </c>
      <c r="M143" s="174">
        <v>43724</v>
      </c>
      <c r="N143" s="46">
        <f>P143-K143-Table11[[#This Row],[Tps motte]]</f>
        <v>52</v>
      </c>
      <c r="O143" s="175">
        <f>Table11[[#This Row],[Début récolte]]-Table11[[#This Row],[Date semis]]</f>
        <v>72</v>
      </c>
      <c r="P143" s="176">
        <v>43776</v>
      </c>
      <c r="Q143" s="177">
        <v>43830</v>
      </c>
      <c r="R143" s="175">
        <f t="shared" si="31"/>
        <v>54</v>
      </c>
      <c r="S143" s="178"/>
      <c r="T143" s="175"/>
      <c r="U143" s="175"/>
      <c r="V143" s="173"/>
      <c r="W143" s="173"/>
      <c r="X143" s="173"/>
      <c r="Y143" s="173"/>
      <c r="Z143" s="44"/>
      <c r="AA143" s="44"/>
      <c r="AB143" s="44"/>
      <c r="AC143" s="44"/>
    </row>
    <row r="144" spans="1:29" s="52" customFormat="1" ht="12.75" customHeight="1" x14ac:dyDescent="0.2">
      <c r="A144" s="90" t="s">
        <v>1579</v>
      </c>
      <c r="B144" s="91" t="s">
        <v>1574</v>
      </c>
      <c r="C144" s="44" t="s">
        <v>1571</v>
      </c>
      <c r="D144" s="44" t="s">
        <v>574</v>
      </c>
      <c r="E144" s="173">
        <v>20</v>
      </c>
      <c r="F144" s="173">
        <v>13</v>
      </c>
      <c r="G144" s="180"/>
      <c r="H144" s="86"/>
      <c r="I144" s="92"/>
      <c r="J144" s="53" t="s">
        <v>2</v>
      </c>
      <c r="K144" s="174">
        <v>43704</v>
      </c>
      <c r="L144" s="175">
        <f>Table11[[#This Row],[Date plantation]]-Table11[[#This Row],[Date semis]]</f>
        <v>0</v>
      </c>
      <c r="M144" s="174">
        <v>43704</v>
      </c>
      <c r="N144" s="46">
        <f>P144-K144-Table11[[#This Row],[Tps motte]]</f>
        <v>24</v>
      </c>
      <c r="O144" s="175">
        <f>Table11[[#This Row],[Début récolte]]-Table11[[#This Row],[Date semis]]</f>
        <v>24</v>
      </c>
      <c r="P144" s="176">
        <v>43728</v>
      </c>
      <c r="Q144" s="177">
        <v>43753</v>
      </c>
      <c r="R144" s="175">
        <f t="shared" si="31"/>
        <v>25</v>
      </c>
      <c r="S144" s="178"/>
      <c r="T144" s="175"/>
      <c r="U144" s="175"/>
      <c r="V144" s="173"/>
      <c r="W144" s="173"/>
      <c r="X144" s="173"/>
      <c r="Y144" s="173"/>
      <c r="Z144" s="44"/>
      <c r="AA144" s="44"/>
      <c r="AB144" s="44"/>
      <c r="AC144" s="44"/>
    </row>
    <row r="145" spans="1:29" s="52" customFormat="1" ht="12.75" customHeight="1" x14ac:dyDescent="0.2">
      <c r="A145" s="90" t="s">
        <v>1649</v>
      </c>
      <c r="B145" s="91" t="s">
        <v>1584</v>
      </c>
      <c r="C145" s="44" t="s">
        <v>625</v>
      </c>
      <c r="D145" s="44" t="s">
        <v>574</v>
      </c>
      <c r="E145" s="173">
        <v>70</v>
      </c>
      <c r="F145" s="173">
        <v>3</v>
      </c>
      <c r="G145" s="180">
        <v>20</v>
      </c>
      <c r="H145" s="86"/>
      <c r="I145" s="92">
        <v>1600</v>
      </c>
      <c r="J145" s="53" t="s">
        <v>575</v>
      </c>
      <c r="K145" s="174">
        <v>43707</v>
      </c>
      <c r="L145" s="175">
        <f>Table11[[#This Row],[Date plantation]]-Table11[[#This Row],[Date semis]]</f>
        <v>19</v>
      </c>
      <c r="M145" s="174">
        <v>43726</v>
      </c>
      <c r="N145" s="46">
        <f>P145-K145-Table11[[#This Row],[Tps motte]]</f>
        <v>18</v>
      </c>
      <c r="O145" s="175">
        <f>Table11[[#This Row],[Début récolte]]-Table11[[#This Row],[Date semis]]</f>
        <v>37</v>
      </c>
      <c r="P145" s="176">
        <v>43744</v>
      </c>
      <c r="Q145" s="177">
        <v>43819</v>
      </c>
      <c r="R145" s="175">
        <f t="shared" ref="R145:R148" si="32">Q145-P145</f>
        <v>75</v>
      </c>
      <c r="S145" s="178"/>
      <c r="T145" s="175"/>
      <c r="U145" s="175"/>
      <c r="V145" s="173"/>
      <c r="W145" s="173"/>
      <c r="X145" s="173"/>
      <c r="Y145" s="173"/>
      <c r="Z145" s="44"/>
      <c r="AA145" s="44"/>
      <c r="AB145" s="44"/>
      <c r="AC145" s="44"/>
    </row>
    <row r="146" spans="1:29" s="52" customFormat="1" ht="12.75" customHeight="1" x14ac:dyDescent="0.2">
      <c r="A146" s="90" t="s">
        <v>1590</v>
      </c>
      <c r="B146" s="91" t="s">
        <v>855</v>
      </c>
      <c r="C146" s="44" t="s">
        <v>1589</v>
      </c>
      <c r="D146" s="44" t="s">
        <v>574</v>
      </c>
      <c r="E146" s="173">
        <v>20</v>
      </c>
      <c r="F146" s="173">
        <v>13</v>
      </c>
      <c r="G146" s="180"/>
      <c r="H146" s="86"/>
      <c r="I146" s="92"/>
      <c r="J146" s="53" t="s">
        <v>2</v>
      </c>
      <c r="K146" s="174">
        <v>43712</v>
      </c>
      <c r="L146" s="175">
        <f>Table11[[#This Row],[Date plantation]]-Table11[[#This Row],[Date semis]]</f>
        <v>0</v>
      </c>
      <c r="M146" s="174">
        <v>43712</v>
      </c>
      <c r="N146" s="46">
        <f>P146-K146-Table11[[#This Row],[Tps motte]]</f>
        <v>28</v>
      </c>
      <c r="O146" s="175">
        <f>Table11[[#This Row],[Début récolte]]-Table11[[#This Row],[Date semis]]</f>
        <v>28</v>
      </c>
      <c r="P146" s="176">
        <v>43740</v>
      </c>
      <c r="Q146" s="177">
        <v>43830</v>
      </c>
      <c r="R146" s="175">
        <f t="shared" si="32"/>
        <v>90</v>
      </c>
      <c r="S146" s="178"/>
      <c r="T146" s="175"/>
      <c r="U146" s="175"/>
      <c r="V146" s="173"/>
      <c r="W146" s="173"/>
      <c r="X146" s="173"/>
      <c r="Y146" s="173"/>
      <c r="Z146" s="44"/>
      <c r="AA146" s="44"/>
      <c r="AB146" s="44"/>
      <c r="AC146" s="44"/>
    </row>
    <row r="147" spans="1:29" s="212" customFormat="1" ht="12.75" customHeight="1" x14ac:dyDescent="0.2">
      <c r="A147" s="211" t="s">
        <v>1408</v>
      </c>
      <c r="B147" s="212" t="s">
        <v>1592</v>
      </c>
      <c r="C147" s="213" t="s">
        <v>1036</v>
      </c>
      <c r="D147" s="211" t="s">
        <v>574</v>
      </c>
      <c r="E147" s="213">
        <v>10</v>
      </c>
      <c r="F147" s="213">
        <v>7</v>
      </c>
      <c r="G147" s="214">
        <v>15</v>
      </c>
      <c r="H147" s="214"/>
      <c r="I147" s="216">
        <v>1400</v>
      </c>
      <c r="J147" s="217" t="s">
        <v>575</v>
      </c>
      <c r="K147" s="218">
        <v>43713</v>
      </c>
      <c r="L147" s="219">
        <f>Table11[[#This Row],[Date plantation]]-Table11[[#This Row],[Date semis]]</f>
        <v>21</v>
      </c>
      <c r="M147" s="218">
        <v>43734</v>
      </c>
      <c r="N147" s="46">
        <f>P147-K147-Table11[[#This Row],[Tps motte]]</f>
        <v>-43734</v>
      </c>
      <c r="O147" s="219">
        <f>Table11[[#This Row],[Début récolte]]-Table11[[#This Row],[Date semis]]</f>
        <v>-43713</v>
      </c>
      <c r="P147" s="218"/>
      <c r="Q147" s="220"/>
      <c r="R147" s="219">
        <f t="shared" si="32"/>
        <v>0</v>
      </c>
      <c r="S147" s="221"/>
      <c r="T147" s="219"/>
      <c r="U147" s="219"/>
      <c r="V147" s="213"/>
      <c r="W147" s="213"/>
      <c r="X147" s="213"/>
      <c r="Y147" s="213"/>
      <c r="Z147" s="211"/>
      <c r="AA147" s="211"/>
      <c r="AB147" s="211"/>
      <c r="AC147" s="211"/>
    </row>
    <row r="148" spans="1:29" s="52" customFormat="1" ht="12.75" customHeight="1" x14ac:dyDescent="0.2">
      <c r="A148" s="90" t="s">
        <v>1653</v>
      </c>
      <c r="B148" s="91" t="s">
        <v>1593</v>
      </c>
      <c r="C148" s="173" t="s">
        <v>1049</v>
      </c>
      <c r="D148" s="173" t="s">
        <v>579</v>
      </c>
      <c r="E148" s="173">
        <v>10</v>
      </c>
      <c r="F148" s="173">
        <v>7</v>
      </c>
      <c r="G148" s="180">
        <v>15</v>
      </c>
      <c r="H148" s="180"/>
      <c r="I148" s="92">
        <v>700</v>
      </c>
      <c r="J148" s="53" t="s">
        <v>575</v>
      </c>
      <c r="K148" s="174">
        <v>43713</v>
      </c>
      <c r="L148" s="175">
        <f>Table11[[#This Row],[Date plantation]]-Table11[[#This Row],[Date semis]]</f>
        <v>15</v>
      </c>
      <c r="M148" s="174">
        <v>43728</v>
      </c>
      <c r="N148" s="46">
        <f>P148-K148-Table11[[#This Row],[Tps motte]]</f>
        <v>26</v>
      </c>
      <c r="O148" s="175">
        <f>Table11[[#This Row],[Début récolte]]-Table11[[#This Row],[Date semis]]</f>
        <v>41</v>
      </c>
      <c r="P148" s="176">
        <v>43754</v>
      </c>
      <c r="Q148" s="177">
        <v>43819</v>
      </c>
      <c r="R148" s="175">
        <f t="shared" si="32"/>
        <v>65</v>
      </c>
      <c r="S148" s="178"/>
      <c r="T148" s="175"/>
      <c r="U148" s="175"/>
      <c r="V148" s="173"/>
      <c r="W148" s="173"/>
      <c r="X148" s="173"/>
      <c r="Y148" s="173"/>
      <c r="Z148" s="44"/>
      <c r="AA148" s="44"/>
      <c r="AB148" s="44"/>
      <c r="AC148" s="44"/>
    </row>
    <row r="149" spans="1:29" s="52" customFormat="1" ht="12.75" customHeight="1" x14ac:dyDescent="0.2">
      <c r="A149" s="90" t="s">
        <v>1661</v>
      </c>
      <c r="B149" s="91" t="s">
        <v>1596</v>
      </c>
      <c r="C149" s="44" t="s">
        <v>625</v>
      </c>
      <c r="D149" s="44" t="s">
        <v>574</v>
      </c>
      <c r="E149" s="173">
        <v>25</v>
      </c>
      <c r="F149" s="173">
        <v>3</v>
      </c>
      <c r="G149" s="180">
        <v>20</v>
      </c>
      <c r="H149" s="86"/>
      <c r="I149" s="92">
        <v>800</v>
      </c>
      <c r="J149" s="53" t="s">
        <v>575</v>
      </c>
      <c r="K149" s="174">
        <v>43716</v>
      </c>
      <c r="L149" s="175">
        <f>Table11[[#This Row],[Date plantation]]-Table11[[#This Row],[Date semis]]</f>
        <v>22</v>
      </c>
      <c r="M149" s="174">
        <v>43738</v>
      </c>
      <c r="N149" s="46">
        <f>P149-K149-Table11[[#This Row],[Tps motte]]</f>
        <v>64</v>
      </c>
      <c r="O149" s="175">
        <f>Table11[[#This Row],[Début récolte]]-Table11[[#This Row],[Date semis]]</f>
        <v>86</v>
      </c>
      <c r="P149" s="176">
        <v>43802</v>
      </c>
      <c r="Q149" s="177">
        <v>43819</v>
      </c>
      <c r="R149" s="175">
        <f t="shared" ref="R149:R158" si="33">Q149-P149</f>
        <v>17</v>
      </c>
      <c r="S149" s="178"/>
      <c r="T149" s="175"/>
      <c r="U149" s="175"/>
      <c r="V149" s="173"/>
      <c r="W149" s="173"/>
      <c r="X149" s="173"/>
      <c r="Y149" s="173"/>
      <c r="Z149" s="44"/>
      <c r="AA149" s="44"/>
      <c r="AB149" s="44"/>
      <c r="AC149" s="44"/>
    </row>
    <row r="150" spans="1:29" s="52" customFormat="1" ht="12.75" customHeight="1" x14ac:dyDescent="0.2">
      <c r="A150" s="90" t="s">
        <v>1597</v>
      </c>
      <c r="B150" s="91" t="s">
        <v>1594</v>
      </c>
      <c r="C150" s="44" t="s">
        <v>1589</v>
      </c>
      <c r="D150" s="44" t="s">
        <v>574</v>
      </c>
      <c r="E150" s="173">
        <v>20</v>
      </c>
      <c r="F150" s="173">
        <v>13</v>
      </c>
      <c r="G150" s="180"/>
      <c r="H150" s="86"/>
      <c r="I150" s="92"/>
      <c r="J150" s="53" t="s">
        <v>2</v>
      </c>
      <c r="K150" s="174">
        <v>43717</v>
      </c>
      <c r="L150" s="175">
        <f>Table11[[#This Row],[Date plantation]]-Table11[[#This Row],[Date semis]]</f>
        <v>0</v>
      </c>
      <c r="M150" s="174">
        <v>43717</v>
      </c>
      <c r="N150" s="46">
        <f>P150-K150-Table11[[#This Row],[Tps motte]]</f>
        <v>25</v>
      </c>
      <c r="O150" s="175">
        <f>Table11[[#This Row],[Début récolte]]-Table11[[#This Row],[Date semis]]</f>
        <v>25</v>
      </c>
      <c r="P150" s="176">
        <v>43742</v>
      </c>
      <c r="Q150" s="177">
        <v>43830</v>
      </c>
      <c r="R150" s="175">
        <f t="shared" si="33"/>
        <v>88</v>
      </c>
      <c r="S150" s="178"/>
      <c r="T150" s="175"/>
      <c r="U150" s="175"/>
      <c r="V150" s="173"/>
      <c r="W150" s="173"/>
      <c r="X150" s="173"/>
      <c r="Y150" s="173"/>
      <c r="Z150" s="44"/>
      <c r="AA150" s="44"/>
      <c r="AB150" s="44"/>
      <c r="AC150" s="44"/>
    </row>
    <row r="151" spans="1:29" s="212" customFormat="1" ht="12.75" customHeight="1" x14ac:dyDescent="0.2">
      <c r="A151" s="211" t="s">
        <v>713</v>
      </c>
      <c r="B151" s="212" t="s">
        <v>1603</v>
      </c>
      <c r="C151" s="213" t="s">
        <v>1036</v>
      </c>
      <c r="D151" s="211" t="s">
        <v>574</v>
      </c>
      <c r="E151" s="270">
        <v>20</v>
      </c>
      <c r="F151" s="270">
        <v>7</v>
      </c>
      <c r="G151" s="271">
        <v>10</v>
      </c>
      <c r="H151" s="271"/>
      <c r="I151" s="216">
        <v>1400</v>
      </c>
      <c r="J151" s="217" t="s">
        <v>575</v>
      </c>
      <c r="K151" s="272">
        <v>43719</v>
      </c>
      <c r="L151" s="273">
        <f>Table11[[#This Row],[Date plantation]]-Table11[[#This Row],[Date semis]]</f>
        <v>15</v>
      </c>
      <c r="M151" s="272">
        <v>43734</v>
      </c>
      <c r="N151" s="46">
        <f>P151-K151-Table11[[#This Row],[Tps motte]]</f>
        <v>-43734</v>
      </c>
      <c r="O151" s="273">
        <f>Table11[[#This Row],[Début récolte]]-Table11[[#This Row],[Date semis]]</f>
        <v>-43719</v>
      </c>
      <c r="P151" s="272"/>
      <c r="Q151" s="274"/>
      <c r="R151" s="273">
        <f t="shared" si="33"/>
        <v>0</v>
      </c>
      <c r="S151" s="275"/>
      <c r="T151" s="273"/>
      <c r="U151" s="273"/>
      <c r="V151" s="270"/>
      <c r="W151" s="270"/>
      <c r="X151" s="270"/>
      <c r="Y151" s="270"/>
      <c r="Z151" s="211"/>
      <c r="AA151" s="211"/>
      <c r="AB151" s="211"/>
      <c r="AC151" s="211"/>
    </row>
    <row r="152" spans="1:29" s="52" customFormat="1" ht="12.75" customHeight="1" x14ac:dyDescent="0.2">
      <c r="A152" s="90" t="s">
        <v>1659</v>
      </c>
      <c r="B152" s="91" t="s">
        <v>1602</v>
      </c>
      <c r="C152" s="173" t="s">
        <v>1049</v>
      </c>
      <c r="D152" s="173" t="s">
        <v>579</v>
      </c>
      <c r="E152" s="173">
        <v>10</v>
      </c>
      <c r="F152" s="173">
        <v>7</v>
      </c>
      <c r="G152" s="180">
        <v>15</v>
      </c>
      <c r="H152" s="180"/>
      <c r="I152" s="92">
        <v>800</v>
      </c>
      <c r="J152" s="53" t="s">
        <v>575</v>
      </c>
      <c r="K152" s="174">
        <v>43721</v>
      </c>
      <c r="L152" s="175">
        <f>Table11[[#This Row],[Date plantation]]-Table11[[#This Row],[Date semis]]</f>
        <v>13</v>
      </c>
      <c r="M152" s="174">
        <v>43734</v>
      </c>
      <c r="N152" s="46">
        <f>P152-K152-Table11[[#This Row],[Tps motte]]</f>
        <v>25</v>
      </c>
      <c r="O152" s="175">
        <f>Table11[[#This Row],[Début récolte]]-Table11[[#This Row],[Date semis]]</f>
        <v>38</v>
      </c>
      <c r="P152" s="176">
        <v>43759</v>
      </c>
      <c r="Q152" s="177">
        <v>43819</v>
      </c>
      <c r="R152" s="175">
        <f t="shared" si="33"/>
        <v>60</v>
      </c>
      <c r="S152" s="178"/>
      <c r="T152" s="175"/>
      <c r="U152" s="175"/>
      <c r="V152" s="173"/>
      <c r="W152" s="173"/>
      <c r="X152" s="173"/>
      <c r="Y152" s="173"/>
      <c r="Z152" s="44"/>
      <c r="AA152" s="44"/>
      <c r="AB152" s="44"/>
      <c r="AC152" s="44"/>
    </row>
    <row r="153" spans="1:29" s="52" customFormat="1" ht="12.75" customHeight="1" x14ac:dyDescent="0.2">
      <c r="A153" s="90" t="s">
        <v>862</v>
      </c>
      <c r="B153" s="91" t="s">
        <v>1633</v>
      </c>
      <c r="C153" s="44" t="s">
        <v>1571</v>
      </c>
      <c r="D153" s="44" t="s">
        <v>574</v>
      </c>
      <c r="E153" s="173">
        <v>10</v>
      </c>
      <c r="F153" s="173">
        <v>13</v>
      </c>
      <c r="G153" s="180"/>
      <c r="H153" s="86"/>
      <c r="I153" s="92"/>
      <c r="J153" s="53" t="s">
        <v>2</v>
      </c>
      <c r="K153" s="174">
        <v>43724</v>
      </c>
      <c r="L153" s="175">
        <f>Table11[[#This Row],[Date plantation]]-Table11[[#This Row],[Date semis]]</f>
        <v>0</v>
      </c>
      <c r="M153" s="174">
        <v>43724</v>
      </c>
      <c r="N153" s="46">
        <f>P153-K153-Table11[[#This Row],[Tps motte]]</f>
        <v>25</v>
      </c>
      <c r="O153" s="175">
        <f>Table11[[#This Row],[Début récolte]]-Table11[[#This Row],[Date semis]]</f>
        <v>25</v>
      </c>
      <c r="P153" s="176">
        <v>43749</v>
      </c>
      <c r="Q153" s="177">
        <v>43782</v>
      </c>
      <c r="R153" s="175">
        <f t="shared" si="33"/>
        <v>33</v>
      </c>
      <c r="S153" s="178"/>
      <c r="T153" s="175"/>
      <c r="U153" s="175"/>
      <c r="V153" s="173"/>
      <c r="W153" s="173"/>
      <c r="X153" s="173"/>
      <c r="Y153" s="173"/>
      <c r="Z153" s="44"/>
      <c r="AA153" s="44"/>
      <c r="AB153" s="44"/>
      <c r="AC153" s="44"/>
    </row>
    <row r="154" spans="1:29" s="52" customFormat="1" ht="12.75" customHeight="1" x14ac:dyDescent="0.2">
      <c r="A154" s="90" t="s">
        <v>1660</v>
      </c>
      <c r="B154" s="91" t="s">
        <v>1646</v>
      </c>
      <c r="C154" s="173" t="s">
        <v>1049</v>
      </c>
      <c r="D154" s="173" t="s">
        <v>579</v>
      </c>
      <c r="E154" s="173">
        <v>10</v>
      </c>
      <c r="F154" s="173">
        <v>7</v>
      </c>
      <c r="G154" s="180">
        <v>15</v>
      </c>
      <c r="H154" s="180"/>
      <c r="I154" s="92">
        <v>1000</v>
      </c>
      <c r="J154" s="53" t="s">
        <v>575</v>
      </c>
      <c r="K154" s="174">
        <v>43726</v>
      </c>
      <c r="L154" s="175">
        <f>Table11[[#This Row],[Date plantation]]-Table11[[#This Row],[Date semis]]</f>
        <v>12</v>
      </c>
      <c r="M154" s="174">
        <v>43738</v>
      </c>
      <c r="N154" s="46">
        <f>P154-K154-Table11[[#This Row],[Tps motte]]</f>
        <v>23</v>
      </c>
      <c r="O154" s="175">
        <f>Table11[[#This Row],[Début récolte]]-Table11[[#This Row],[Date semis]]</f>
        <v>35</v>
      </c>
      <c r="P154" s="176">
        <v>43761</v>
      </c>
      <c r="Q154" s="177">
        <v>43819</v>
      </c>
      <c r="R154" s="175">
        <f t="shared" ref="R154" si="34">Q154-P154</f>
        <v>58</v>
      </c>
      <c r="S154" s="178"/>
      <c r="T154" s="175"/>
      <c r="U154" s="175"/>
      <c r="V154" s="173"/>
      <c r="W154" s="173"/>
      <c r="X154" s="173"/>
      <c r="Y154" s="173"/>
      <c r="Z154" s="44"/>
      <c r="AA154" s="44"/>
      <c r="AB154" s="44"/>
      <c r="AC154" s="44"/>
    </row>
    <row r="155" spans="1:29" s="52" customFormat="1" ht="12.75" customHeight="1" x14ac:dyDescent="0.2">
      <c r="A155" s="90" t="s">
        <v>1711</v>
      </c>
      <c r="B155" s="91" t="s">
        <v>1654</v>
      </c>
      <c r="C155" s="173" t="s">
        <v>1049</v>
      </c>
      <c r="D155" s="173" t="s">
        <v>579</v>
      </c>
      <c r="E155" s="173">
        <v>10</v>
      </c>
      <c r="F155" s="173">
        <v>7</v>
      </c>
      <c r="G155" s="180">
        <v>15</v>
      </c>
      <c r="H155" s="180"/>
      <c r="I155" s="92">
        <v>1200</v>
      </c>
      <c r="J155" s="53" t="s">
        <v>575</v>
      </c>
      <c r="K155" s="174">
        <v>43728</v>
      </c>
      <c r="L155" s="175">
        <f>Table11[[#This Row],[Date plantation]]-Table11[[#This Row],[Date semis]]</f>
        <v>10</v>
      </c>
      <c r="M155" s="174">
        <v>43738</v>
      </c>
      <c r="N155" s="46">
        <f>P155-K155-Table11[[#This Row],[Tps motte]]</f>
        <v>28</v>
      </c>
      <c r="O155" s="175">
        <f>Table11[[#This Row],[Début récolte]]-Table11[[#This Row],[Date semis]]</f>
        <v>38</v>
      </c>
      <c r="P155" s="176">
        <v>43766</v>
      </c>
      <c r="Q155" s="177">
        <v>43819</v>
      </c>
      <c r="R155" s="175">
        <f t="shared" si="33"/>
        <v>53</v>
      </c>
      <c r="S155" s="178"/>
      <c r="T155" s="175"/>
      <c r="U155" s="175"/>
      <c r="V155" s="173"/>
      <c r="W155" s="173"/>
      <c r="X155" s="173"/>
      <c r="Y155" s="173"/>
      <c r="Z155" s="44"/>
      <c r="AA155" s="44"/>
      <c r="AB155" s="44"/>
      <c r="AC155" s="44"/>
    </row>
    <row r="156" spans="1:29" s="52" customFormat="1" ht="12.75" customHeight="1" x14ac:dyDescent="0.2">
      <c r="A156" s="90" t="s">
        <v>1695</v>
      </c>
      <c r="B156" s="91" t="s">
        <v>532</v>
      </c>
      <c r="C156" s="44" t="s">
        <v>535</v>
      </c>
      <c r="D156" s="44" t="s">
        <v>574</v>
      </c>
      <c r="E156" s="173">
        <v>30</v>
      </c>
      <c r="F156" s="173">
        <v>3</v>
      </c>
      <c r="G156" s="180">
        <v>15</v>
      </c>
      <c r="H156" s="180"/>
      <c r="I156" s="92"/>
      <c r="J156" s="53" t="s">
        <v>2</v>
      </c>
      <c r="K156" s="174">
        <v>43755</v>
      </c>
      <c r="L156" s="175">
        <f>Table11[[#This Row],[Date plantation]]-Table11[[#This Row],[Date semis]]</f>
        <v>0</v>
      </c>
      <c r="M156" s="174">
        <v>43755</v>
      </c>
      <c r="N156" s="46">
        <f>P156-K156-Table11[[#This Row],[Tps motte]]</f>
        <v>-43755</v>
      </c>
      <c r="O156" s="175">
        <f>Table11[[#This Row],[Début récolte]]-Table11[[#This Row],[Date semis]]</f>
        <v>-43755</v>
      </c>
      <c r="P156" s="176"/>
      <c r="Q156" s="177"/>
      <c r="R156" s="175">
        <f t="shared" si="33"/>
        <v>0</v>
      </c>
      <c r="S156" s="178"/>
      <c r="T156" s="175"/>
      <c r="U156" s="175"/>
      <c r="V156" s="173"/>
      <c r="W156" s="173"/>
      <c r="X156" s="173"/>
      <c r="Y156" s="173"/>
      <c r="Z156" s="44"/>
      <c r="AA156" s="44"/>
      <c r="AB156" s="44"/>
      <c r="AC156" s="44"/>
    </row>
    <row r="157" spans="1:29" s="52" customFormat="1" ht="12.75" customHeight="1" x14ac:dyDescent="0.2">
      <c r="A157" s="44" t="s">
        <v>1718</v>
      </c>
      <c r="B157" s="149" t="s">
        <v>448</v>
      </c>
      <c r="C157" s="44" t="s">
        <v>1719</v>
      </c>
      <c r="D157" s="148" t="s">
        <v>887</v>
      </c>
      <c r="E157" s="148">
        <v>60</v>
      </c>
      <c r="F157" s="157" t="s">
        <v>888</v>
      </c>
      <c r="G157" s="150" t="s">
        <v>889</v>
      </c>
      <c r="H157" s="86" t="s">
        <v>1720</v>
      </c>
      <c r="I157" s="92"/>
      <c r="J157" s="53" t="s">
        <v>2</v>
      </c>
      <c r="K157" s="151">
        <v>43773</v>
      </c>
      <c r="L157" s="152">
        <f>Table11[[#This Row],[Date plantation]]-Table11[[#This Row],[Date semis]]</f>
        <v>0</v>
      </c>
      <c r="M157" s="151">
        <v>43773</v>
      </c>
      <c r="N157" s="46">
        <f>P157-K157-Table11[[#This Row],[Tps motte]]</f>
        <v>-43773</v>
      </c>
      <c r="O157" s="152">
        <f>Table11[[#This Row],[Début récolte]]-Table11[[#This Row],[Date semis]]</f>
        <v>-43773</v>
      </c>
      <c r="P157" s="153"/>
      <c r="Q157" s="154"/>
      <c r="R157" s="152">
        <f t="shared" si="33"/>
        <v>0</v>
      </c>
      <c r="S157" s="155"/>
      <c r="T157" s="152"/>
      <c r="U157" s="152"/>
      <c r="V157" s="148"/>
      <c r="W157" s="148"/>
      <c r="X157" s="148"/>
      <c r="Y157" s="148"/>
      <c r="Z157" s="44"/>
      <c r="AA157" s="44"/>
      <c r="AB157" s="44"/>
      <c r="AC157" s="44"/>
    </row>
    <row r="158" spans="1:29" s="52" customFormat="1" ht="12.75" customHeight="1" x14ac:dyDescent="0.2">
      <c r="A158" s="172"/>
      <c r="B158" s="91" t="s">
        <v>1952</v>
      </c>
      <c r="C158" s="44" t="s">
        <v>1953</v>
      </c>
      <c r="D158" s="44" t="s">
        <v>574</v>
      </c>
      <c r="E158" s="173"/>
      <c r="F158" s="173" t="s">
        <v>1120</v>
      </c>
      <c r="G158" s="180" t="s">
        <v>1121</v>
      </c>
      <c r="H158" s="180" t="s">
        <v>1030</v>
      </c>
      <c r="I158" s="92">
        <v>3600</v>
      </c>
      <c r="J158" s="53" t="s">
        <v>575</v>
      </c>
      <c r="K158" s="174">
        <v>43837</v>
      </c>
      <c r="L158" s="175">
        <f>Table11[[#This Row],[Date plantation]]-Table11[[#This Row],[Date semis]]</f>
        <v>-43837</v>
      </c>
      <c r="M158" s="174"/>
      <c r="N158" s="46">
        <f>P158-K158-Table11[[#This Row],[Tps motte]]</f>
        <v>0</v>
      </c>
      <c r="O158" s="175">
        <f>Table11[[#This Row],[Début récolte]]-Table11[[#This Row],[Date semis]]</f>
        <v>-43837</v>
      </c>
      <c r="P158" s="176"/>
      <c r="Q158" s="177"/>
      <c r="R158" s="175">
        <f t="shared" si="33"/>
        <v>0</v>
      </c>
      <c r="S158" s="178"/>
      <c r="T158" s="175"/>
      <c r="U158" s="175"/>
      <c r="V158" s="173"/>
      <c r="W158" s="173"/>
      <c r="X158" s="173"/>
      <c r="Y158" s="173"/>
      <c r="Z158" s="44"/>
      <c r="AA158" s="44"/>
      <c r="AB158" s="44"/>
      <c r="AC158" s="44"/>
    </row>
    <row r="159" spans="1:29" s="52" customFormat="1" ht="12.75" customHeight="1" x14ac:dyDescent="0.2">
      <c r="A159" s="119"/>
      <c r="B159" s="91"/>
      <c r="C159" s="103"/>
      <c r="D159" s="44"/>
      <c r="E159" s="120"/>
      <c r="F159" s="120"/>
      <c r="G159" s="121"/>
      <c r="H159" s="121"/>
      <c r="I159" s="92"/>
      <c r="J159" s="53"/>
      <c r="K159" s="122"/>
      <c r="L159" s="123">
        <f>Table11[[#This Row],[Date plantation]]-Table11[[#This Row],[Date semis]]</f>
        <v>0</v>
      </c>
      <c r="M159" s="122"/>
      <c r="N159" s="123">
        <f t="shared" ref="N159" si="35">P159-K159</f>
        <v>0</v>
      </c>
      <c r="O159" s="123">
        <f>Table11[[#This Row],[Début récolte]]-Table11[[#This Row],[Date semis]]</f>
        <v>0</v>
      </c>
      <c r="P159" s="124"/>
      <c r="Q159" s="125"/>
      <c r="R159" s="123">
        <f t="shared" ref="R159" si="36">Q159-P159</f>
        <v>0</v>
      </c>
      <c r="S159" s="126"/>
      <c r="T159" s="123"/>
      <c r="U159" s="123"/>
      <c r="V159" s="120"/>
      <c r="W159" s="120"/>
      <c r="X159" s="120"/>
      <c r="Y159" s="120"/>
      <c r="Z159" s="44"/>
      <c r="AA159" s="44"/>
      <c r="AB159" s="44"/>
      <c r="AC159" s="44"/>
    </row>
    <row r="160" spans="1:29" s="52" customFormat="1" ht="12.75" customHeight="1" x14ac:dyDescent="0.2">
      <c r="A160" s="90"/>
      <c r="B160" s="91"/>
      <c r="C160" s="44"/>
      <c r="D160" s="44"/>
      <c r="E160" s="103"/>
      <c r="F160" s="103"/>
      <c r="G160" s="104"/>
      <c r="H160" s="104"/>
      <c r="I160" s="92"/>
      <c r="J160" s="53"/>
      <c r="K160" s="105"/>
      <c r="L160" s="106">
        <f>Table11[[#This Row],[Date plantation]]-Table11[[#This Row],[Date semis]]</f>
        <v>0</v>
      </c>
      <c r="M160" s="105"/>
      <c r="N160" s="106">
        <f t="shared" ref="N160" si="37">P160-K160</f>
        <v>0</v>
      </c>
      <c r="O160" s="106">
        <f>Table11[[#This Row],[Début récolte]]-Table11[[#This Row],[Date semis]]</f>
        <v>0</v>
      </c>
      <c r="P160" s="107"/>
      <c r="Q160" s="108"/>
      <c r="R160" s="106">
        <f t="shared" ref="R160" si="38">Q160-P160</f>
        <v>0</v>
      </c>
      <c r="S160" s="109"/>
      <c r="T160" s="106"/>
      <c r="U160" s="106"/>
      <c r="V160" s="103"/>
      <c r="W160" s="103"/>
      <c r="X160" s="103"/>
      <c r="Y160" s="103"/>
      <c r="Z160" s="44"/>
      <c r="AA160" s="44"/>
      <c r="AB160" s="44"/>
      <c r="AC160" s="44"/>
    </row>
    <row r="161" spans="1:26" x14ac:dyDescent="0.25">
      <c r="A161" s="49"/>
      <c r="B161" s="49" t="s">
        <v>512</v>
      </c>
      <c r="C161" s="250"/>
      <c r="D161" s="49"/>
      <c r="E161" s="49"/>
      <c r="F161" s="49"/>
      <c r="G161" s="88"/>
      <c r="H161" s="88"/>
      <c r="I161" s="95">
        <f>SUM(Table11[Qté Plants2])</f>
        <v>99222</v>
      </c>
      <c r="J161" s="49"/>
      <c r="K161" s="55"/>
      <c r="L161" s="49"/>
      <c r="M161" s="49"/>
      <c r="N161" s="49"/>
      <c r="O161" s="50"/>
      <c r="P161" s="49"/>
      <c r="Q161" s="20"/>
      <c r="R161" s="50"/>
      <c r="T161" s="49"/>
      <c r="U161" s="49"/>
      <c r="V161" s="49"/>
      <c r="W161" s="49"/>
      <c r="X161" s="49"/>
      <c r="Y161" s="49"/>
      <c r="Z161" s="49"/>
    </row>
    <row r="162" spans="1:26" x14ac:dyDescent="0.25">
      <c r="K162" s="56"/>
    </row>
    <row r="164" spans="1:26" x14ac:dyDescent="0.25">
      <c r="C164" s="251">
        <f>12/0.1*3</f>
        <v>360</v>
      </c>
    </row>
    <row r="165" spans="1:26" x14ac:dyDescent="0.25">
      <c r="I165" s="94">
        <f>SUM(I5:I21)</f>
        <v>24300</v>
      </c>
    </row>
    <row r="168" spans="1:26" x14ac:dyDescent="0.25">
      <c r="G168" s="254">
        <f>SUM(I5:I152)</f>
        <v>93422</v>
      </c>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7"/>
  <sheetViews>
    <sheetView zoomScale="70" zoomScaleNormal="70" workbookViewId="0">
      <selection activeCell="F9" sqref="F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10.42578125" customWidth="1"/>
    <col min="5" max="5" width="161" style="166" customWidth="1"/>
    <col min="6" max="6" width="26.28515625" customWidth="1"/>
  </cols>
  <sheetData>
    <row r="1" spans="1:6" ht="18.75" x14ac:dyDescent="0.25">
      <c r="A1" s="302" t="s">
        <v>89</v>
      </c>
      <c r="B1" s="102" t="s">
        <v>528</v>
      </c>
      <c r="C1" s="102" t="s">
        <v>631</v>
      </c>
      <c r="D1" s="102"/>
      <c r="E1" s="102" t="s">
        <v>630</v>
      </c>
    </row>
    <row r="2" spans="1:6" x14ac:dyDescent="0.25">
      <c r="A2" s="302"/>
      <c r="B2" s="101"/>
      <c r="C2" s="161"/>
      <c r="D2" s="99"/>
      <c r="E2" s="163"/>
    </row>
    <row r="3" spans="1:6" x14ac:dyDescent="0.25">
      <c r="A3" s="302"/>
      <c r="B3" s="101"/>
      <c r="C3" s="100"/>
      <c r="D3" s="112"/>
      <c r="E3" s="99"/>
      <c r="F3" s="303" t="s">
        <v>1676</v>
      </c>
    </row>
    <row r="4" spans="1:6" ht="28.5" x14ac:dyDescent="0.25">
      <c r="A4" s="181"/>
      <c r="B4" s="101">
        <v>43252</v>
      </c>
      <c r="C4" s="182" t="s">
        <v>1042</v>
      </c>
      <c r="D4" s="112"/>
      <c r="E4" s="164"/>
      <c r="F4" s="304"/>
    </row>
    <row r="5" spans="1:6" ht="18.75" x14ac:dyDescent="0.25">
      <c r="A5" s="181"/>
      <c r="B5" s="101"/>
      <c r="C5" s="100"/>
      <c r="D5" s="112"/>
      <c r="E5" s="99"/>
      <c r="F5" s="304"/>
    </row>
    <row r="6" spans="1:6" ht="18.75" x14ac:dyDescent="0.25">
      <c r="A6" s="181"/>
      <c r="B6" s="101">
        <v>43374</v>
      </c>
      <c r="C6" s="161" t="s">
        <v>1041</v>
      </c>
      <c r="D6" s="99"/>
      <c r="E6" s="163"/>
    </row>
    <row r="7" spans="1:6" ht="40.5" customHeight="1" x14ac:dyDescent="0.25">
      <c r="A7" s="184"/>
      <c r="B7" s="101">
        <v>43497</v>
      </c>
      <c r="C7" s="170" t="s">
        <v>1061</v>
      </c>
      <c r="D7" s="171">
        <v>9</v>
      </c>
      <c r="E7" s="99" t="s">
        <v>1189</v>
      </c>
      <c r="F7" s="305" t="s">
        <v>1948</v>
      </c>
    </row>
    <row r="8" spans="1:6" ht="40.5" customHeight="1" x14ac:dyDescent="0.25">
      <c r="A8" s="205"/>
      <c r="B8" s="101">
        <v>43586</v>
      </c>
      <c r="C8" s="170" t="s">
        <v>1255</v>
      </c>
      <c r="D8" s="171">
        <v>25</v>
      </c>
      <c r="E8" s="99" t="s">
        <v>1604</v>
      </c>
      <c r="F8" s="304"/>
    </row>
    <row r="9" spans="1:6" ht="18.75" x14ac:dyDescent="0.25">
      <c r="A9" s="261"/>
      <c r="B9" s="101">
        <v>43374</v>
      </c>
      <c r="C9" s="161" t="s">
        <v>629</v>
      </c>
      <c r="D9" s="99"/>
      <c r="E9" s="163" t="s">
        <v>884</v>
      </c>
    </row>
    <row r="10" spans="1:6" ht="40.5" customHeight="1" x14ac:dyDescent="0.25">
      <c r="A10" s="261"/>
      <c r="B10" s="101">
        <v>43739</v>
      </c>
      <c r="C10" s="262" t="s">
        <v>1677</v>
      </c>
      <c r="D10" s="263"/>
      <c r="E10" s="99"/>
    </row>
    <row r="11" spans="1:6" x14ac:dyDescent="0.25">
      <c r="A11" s="97"/>
      <c r="B11" s="98"/>
      <c r="C11" s="97"/>
      <c r="D11" s="97"/>
      <c r="E11" s="165"/>
    </row>
    <row r="12" spans="1:6" ht="18.75" x14ac:dyDescent="0.25">
      <c r="A12" s="302" t="s">
        <v>110</v>
      </c>
      <c r="B12" s="102" t="s">
        <v>528</v>
      </c>
      <c r="C12" s="102" t="s">
        <v>631</v>
      </c>
      <c r="D12" s="102"/>
      <c r="E12" s="102" t="s">
        <v>630</v>
      </c>
    </row>
    <row r="13" spans="1:6" x14ac:dyDescent="0.25">
      <c r="A13" s="302"/>
      <c r="B13" s="101"/>
      <c r="C13" s="161"/>
      <c r="D13" s="99"/>
      <c r="E13" s="163"/>
    </row>
    <row r="14" spans="1:6" x14ac:dyDescent="0.25">
      <c r="A14" s="302"/>
      <c r="B14" s="101"/>
      <c r="C14" s="100"/>
      <c r="D14" s="112"/>
      <c r="E14" s="99"/>
      <c r="F14" s="303" t="s">
        <v>1676</v>
      </c>
    </row>
    <row r="15" spans="1:6" ht="28.5" x14ac:dyDescent="0.25">
      <c r="A15" s="181"/>
      <c r="B15" s="101">
        <v>43252</v>
      </c>
      <c r="C15" s="182" t="s">
        <v>1042</v>
      </c>
      <c r="D15" s="112"/>
      <c r="E15" s="164"/>
      <c r="F15" s="304"/>
    </row>
    <row r="16" spans="1:6" ht="18.75" x14ac:dyDescent="0.25">
      <c r="A16" s="181"/>
      <c r="B16" s="101"/>
      <c r="C16" s="100"/>
      <c r="D16" s="112"/>
      <c r="E16" s="99"/>
      <c r="F16" s="304"/>
    </row>
    <row r="17" spans="1:6" ht="18.75" x14ac:dyDescent="0.25">
      <c r="A17" s="181"/>
      <c r="B17" s="101">
        <v>43374</v>
      </c>
      <c r="C17" s="161" t="s">
        <v>1041</v>
      </c>
      <c r="D17" s="99"/>
      <c r="E17" s="163"/>
    </row>
    <row r="18" spans="1:6" ht="34.5" customHeight="1" x14ac:dyDescent="0.25">
      <c r="A18" s="184"/>
      <c r="B18" s="101">
        <v>43497</v>
      </c>
      <c r="C18" s="170" t="s">
        <v>1061</v>
      </c>
      <c r="D18" s="171">
        <v>9</v>
      </c>
      <c r="E18" s="99" t="s">
        <v>1189</v>
      </c>
      <c r="F18" s="305" t="s">
        <v>1948</v>
      </c>
    </row>
    <row r="19" spans="1:6" ht="40.5" customHeight="1" x14ac:dyDescent="0.25">
      <c r="A19" s="205"/>
      <c r="B19" s="101">
        <v>43586</v>
      </c>
      <c r="C19" s="170" t="s">
        <v>1256</v>
      </c>
      <c r="D19" s="171">
        <v>25</v>
      </c>
      <c r="E19" s="99" t="s">
        <v>1605</v>
      </c>
      <c r="F19" s="304"/>
    </row>
    <row r="20" spans="1:6" ht="18.75" x14ac:dyDescent="0.25">
      <c r="A20" s="261"/>
      <c r="B20" s="101">
        <v>43374</v>
      </c>
      <c r="C20" s="161" t="s">
        <v>629</v>
      </c>
      <c r="D20" s="99"/>
      <c r="E20" s="163" t="s">
        <v>884</v>
      </c>
    </row>
    <row r="21" spans="1:6" ht="40.5" customHeight="1" x14ac:dyDescent="0.25">
      <c r="A21" s="261"/>
      <c r="B21" s="101">
        <v>43739</v>
      </c>
      <c r="C21" s="262" t="s">
        <v>1677</v>
      </c>
      <c r="D21" s="263"/>
      <c r="E21" s="99"/>
    </row>
    <row r="22" spans="1:6" x14ac:dyDescent="0.25">
      <c r="A22" s="97"/>
      <c r="B22" s="98"/>
      <c r="C22" s="97"/>
      <c r="D22" s="97"/>
      <c r="E22" s="165"/>
    </row>
    <row r="23" spans="1:6" ht="18.75" x14ac:dyDescent="0.25">
      <c r="A23" s="302" t="s">
        <v>43</v>
      </c>
      <c r="B23" s="102" t="s">
        <v>528</v>
      </c>
      <c r="C23" s="102" t="s">
        <v>631</v>
      </c>
      <c r="D23" s="102"/>
      <c r="E23" s="102" t="s">
        <v>630</v>
      </c>
    </row>
    <row r="24" spans="1:6" x14ac:dyDescent="0.25">
      <c r="A24" s="302"/>
      <c r="B24" s="101"/>
      <c r="C24" s="161"/>
      <c r="D24" s="99"/>
      <c r="E24" s="163"/>
    </row>
    <row r="25" spans="1:6" x14ac:dyDescent="0.25">
      <c r="A25" s="302"/>
      <c r="B25" s="101"/>
      <c r="C25" s="100"/>
      <c r="D25" s="112"/>
      <c r="E25" s="99"/>
      <c r="F25" s="303" t="s">
        <v>1676</v>
      </c>
    </row>
    <row r="26" spans="1:6" ht="28.5" x14ac:dyDescent="0.25">
      <c r="A26" s="181"/>
      <c r="B26" s="101">
        <v>43252</v>
      </c>
      <c r="C26" s="182" t="s">
        <v>1042</v>
      </c>
      <c r="D26" s="112"/>
      <c r="E26" s="164"/>
      <c r="F26" s="304"/>
    </row>
    <row r="27" spans="1:6" ht="18.75" x14ac:dyDescent="0.25">
      <c r="A27" s="181"/>
      <c r="B27" s="101"/>
      <c r="C27" s="100"/>
      <c r="D27" s="112"/>
      <c r="E27" s="99"/>
      <c r="F27" s="304"/>
    </row>
    <row r="28" spans="1:6" x14ac:dyDescent="0.25">
      <c r="A28" s="97"/>
      <c r="B28" s="101">
        <v>43374</v>
      </c>
      <c r="C28" s="161" t="s">
        <v>1041</v>
      </c>
      <c r="D28" s="99"/>
      <c r="E28" s="163"/>
    </row>
    <row r="29" spans="1:6" ht="41.25" customHeight="1" x14ac:dyDescent="0.25">
      <c r="A29" s="184"/>
      <c r="B29" s="101">
        <v>43497</v>
      </c>
      <c r="C29" s="170" t="s">
        <v>1061</v>
      </c>
      <c r="D29" s="171">
        <v>9</v>
      </c>
      <c r="E29" s="99" t="s">
        <v>1189</v>
      </c>
      <c r="F29" s="305" t="s">
        <v>1948</v>
      </c>
    </row>
    <row r="30" spans="1:6" ht="40.5" customHeight="1" x14ac:dyDescent="0.25">
      <c r="A30" s="205"/>
      <c r="B30" s="101">
        <v>43586</v>
      </c>
      <c r="C30" s="170" t="s">
        <v>1257</v>
      </c>
      <c r="D30" s="171">
        <v>25</v>
      </c>
      <c r="E30" s="99" t="s">
        <v>1606</v>
      </c>
      <c r="F30" s="304"/>
    </row>
    <row r="31" spans="1:6" ht="18.75" x14ac:dyDescent="0.25">
      <c r="A31" s="261"/>
      <c r="B31" s="101">
        <v>43374</v>
      </c>
      <c r="C31" s="161" t="s">
        <v>629</v>
      </c>
      <c r="D31" s="99"/>
      <c r="E31" s="163" t="s">
        <v>884</v>
      </c>
    </row>
    <row r="32" spans="1:6" ht="40.5" customHeight="1" x14ac:dyDescent="0.25">
      <c r="A32" s="261"/>
      <c r="B32" s="101">
        <v>43739</v>
      </c>
      <c r="C32" s="262" t="s">
        <v>1677</v>
      </c>
      <c r="D32" s="263"/>
      <c r="E32" s="99"/>
    </row>
    <row r="33" spans="1:6" x14ac:dyDescent="0.25">
      <c r="A33" s="97"/>
      <c r="B33" s="98"/>
      <c r="C33" s="97"/>
      <c r="D33" s="97"/>
      <c r="E33" s="165"/>
    </row>
    <row r="34" spans="1:6" ht="18.75" x14ac:dyDescent="0.25">
      <c r="A34" s="302" t="s">
        <v>96</v>
      </c>
      <c r="B34" s="102" t="s">
        <v>528</v>
      </c>
      <c r="C34" s="102" t="s">
        <v>631</v>
      </c>
      <c r="D34" s="102"/>
      <c r="E34" s="102" t="s">
        <v>630</v>
      </c>
    </row>
    <row r="35" spans="1:6" x14ac:dyDescent="0.25">
      <c r="A35" s="302"/>
      <c r="B35" s="101"/>
      <c r="C35" s="161"/>
      <c r="D35" s="99"/>
      <c r="E35" s="163"/>
    </row>
    <row r="36" spans="1:6" x14ac:dyDescent="0.25">
      <c r="A36" s="302"/>
      <c r="B36" s="101"/>
      <c r="C36" s="100"/>
      <c r="D36" s="112"/>
      <c r="E36" s="99"/>
      <c r="F36" s="303" t="s">
        <v>1676</v>
      </c>
    </row>
    <row r="37" spans="1:6" ht="28.5" x14ac:dyDescent="0.25">
      <c r="A37" s="181"/>
      <c r="B37" s="101">
        <v>43252</v>
      </c>
      <c r="C37" s="182" t="s">
        <v>1042</v>
      </c>
      <c r="D37" s="112"/>
      <c r="E37" s="164"/>
      <c r="F37" s="304"/>
    </row>
    <row r="38" spans="1:6" ht="18.75" x14ac:dyDescent="0.25">
      <c r="A38" s="181"/>
      <c r="B38" s="101"/>
      <c r="C38" s="100"/>
      <c r="D38" s="112"/>
      <c r="E38" s="99"/>
      <c r="F38" s="304"/>
    </row>
    <row r="39" spans="1:6" ht="18.75" x14ac:dyDescent="0.25">
      <c r="A39" s="181"/>
      <c r="B39" s="101">
        <v>43374</v>
      </c>
      <c r="C39" s="161" t="s">
        <v>1041</v>
      </c>
      <c r="D39" s="99"/>
      <c r="E39" s="163"/>
    </row>
    <row r="40" spans="1:6" ht="38.25" customHeight="1" x14ac:dyDescent="0.25">
      <c r="A40" s="185"/>
      <c r="B40" s="101">
        <v>43497</v>
      </c>
      <c r="C40" s="170" t="s">
        <v>548</v>
      </c>
      <c r="D40" s="171">
        <v>16</v>
      </c>
      <c r="E40" s="99" t="s">
        <v>1062</v>
      </c>
      <c r="F40" s="305" t="s">
        <v>1960</v>
      </c>
    </row>
    <row r="41" spans="1:6" ht="40.5" customHeight="1" x14ac:dyDescent="0.25">
      <c r="A41" s="205"/>
      <c r="B41" s="101">
        <v>43586</v>
      </c>
      <c r="C41" s="170" t="s">
        <v>1257</v>
      </c>
      <c r="D41" s="171">
        <v>26</v>
      </c>
      <c r="E41" s="99" t="s">
        <v>1606</v>
      </c>
      <c r="F41" s="304"/>
    </row>
    <row r="42" spans="1:6" ht="18.75" x14ac:dyDescent="0.25">
      <c r="A42" s="269"/>
      <c r="B42" s="101"/>
      <c r="C42" s="161" t="s">
        <v>629</v>
      </c>
      <c r="D42" s="99"/>
      <c r="E42" s="163" t="s">
        <v>884</v>
      </c>
    </row>
    <row r="43" spans="1:6" ht="40.5" customHeight="1" x14ac:dyDescent="0.25">
      <c r="A43" s="269"/>
      <c r="B43" s="101">
        <v>43770</v>
      </c>
      <c r="C43" s="262" t="s">
        <v>1721</v>
      </c>
      <c r="D43" s="263"/>
      <c r="E43" s="99" t="s">
        <v>1722</v>
      </c>
    </row>
    <row r="44" spans="1:6" x14ac:dyDescent="0.25">
      <c r="A44" s="97"/>
      <c r="B44" s="98"/>
      <c r="C44" s="97"/>
      <c r="D44" s="97"/>
      <c r="E44" s="165"/>
    </row>
    <row r="45" spans="1:6" ht="18.75" x14ac:dyDescent="0.25">
      <c r="A45" s="302" t="s">
        <v>59</v>
      </c>
      <c r="B45" s="102" t="s">
        <v>528</v>
      </c>
      <c r="C45" s="102" t="s">
        <v>631</v>
      </c>
      <c r="D45" s="102"/>
      <c r="E45" s="102" t="s">
        <v>630</v>
      </c>
    </row>
    <row r="46" spans="1:6" x14ac:dyDescent="0.25">
      <c r="A46" s="302"/>
      <c r="B46" s="101"/>
      <c r="C46" s="161"/>
      <c r="D46" s="99"/>
      <c r="E46" s="163"/>
    </row>
    <row r="47" spans="1:6" x14ac:dyDescent="0.25">
      <c r="A47" s="302"/>
      <c r="B47" s="101"/>
      <c r="C47" s="100"/>
      <c r="D47" s="112"/>
      <c r="E47" s="99"/>
      <c r="F47" s="303" t="s">
        <v>1676</v>
      </c>
    </row>
    <row r="48" spans="1:6" ht="28.5" x14ac:dyDescent="0.25">
      <c r="A48" s="181"/>
      <c r="B48" s="101">
        <v>43252</v>
      </c>
      <c r="C48" s="182" t="s">
        <v>1042</v>
      </c>
      <c r="D48" s="112"/>
      <c r="E48" s="164"/>
      <c r="F48" s="304"/>
    </row>
    <row r="49" spans="1:6" ht="18.75" x14ac:dyDescent="0.25">
      <c r="A49" s="181"/>
      <c r="B49" s="101"/>
      <c r="C49" s="100"/>
      <c r="D49" s="112"/>
      <c r="E49" s="99"/>
      <c r="F49" s="304"/>
    </row>
    <row r="50" spans="1:6" ht="18.75" x14ac:dyDescent="0.25">
      <c r="A50" s="181"/>
      <c r="B50" s="101">
        <v>43374</v>
      </c>
      <c r="C50" s="161" t="s">
        <v>1041</v>
      </c>
      <c r="D50" s="99"/>
      <c r="E50" s="163"/>
    </row>
    <row r="51" spans="1:6" ht="45.75" customHeight="1" x14ac:dyDescent="0.25">
      <c r="A51" s="185"/>
      <c r="B51" s="101">
        <v>43497</v>
      </c>
      <c r="C51" s="170" t="s">
        <v>1093</v>
      </c>
      <c r="D51" s="171">
        <v>12</v>
      </c>
      <c r="E51" s="99" t="s">
        <v>1062</v>
      </c>
      <c r="F51" s="305" t="s">
        <v>1959</v>
      </c>
    </row>
    <row r="52" spans="1:6" ht="40.5" customHeight="1" x14ac:dyDescent="0.25">
      <c r="A52" s="205"/>
      <c r="B52" s="101">
        <v>43586</v>
      </c>
      <c r="C52" s="170" t="s">
        <v>1271</v>
      </c>
      <c r="D52" s="171">
        <v>26</v>
      </c>
      <c r="E52" s="99" t="s">
        <v>1607</v>
      </c>
      <c r="F52" s="304"/>
    </row>
    <row r="53" spans="1:6" ht="18.75" x14ac:dyDescent="0.25">
      <c r="A53" s="269"/>
      <c r="B53" s="101"/>
      <c r="C53" s="161" t="s">
        <v>629</v>
      </c>
      <c r="D53" s="99"/>
      <c r="E53" s="163" t="s">
        <v>884</v>
      </c>
    </row>
    <row r="54" spans="1:6" ht="40.5" customHeight="1" x14ac:dyDescent="0.25">
      <c r="A54" s="269"/>
      <c r="B54" s="101">
        <v>43770</v>
      </c>
      <c r="C54" s="262" t="s">
        <v>1721</v>
      </c>
      <c r="D54" s="263"/>
      <c r="E54" s="99" t="s">
        <v>1722</v>
      </c>
    </row>
    <row r="55" spans="1:6" x14ac:dyDescent="0.25">
      <c r="A55" s="97"/>
      <c r="B55" s="98"/>
      <c r="C55" s="97"/>
      <c r="D55" s="97"/>
      <c r="E55" s="165"/>
    </row>
    <row r="56" spans="1:6" ht="18.75" x14ac:dyDescent="0.25">
      <c r="A56" s="302" t="s">
        <v>164</v>
      </c>
      <c r="B56" s="102" t="s">
        <v>528</v>
      </c>
      <c r="C56" s="102" t="s">
        <v>631</v>
      </c>
      <c r="D56" s="102"/>
      <c r="E56" s="102" t="s">
        <v>630</v>
      </c>
    </row>
    <row r="57" spans="1:6" x14ac:dyDescent="0.25">
      <c r="A57" s="302"/>
      <c r="B57" s="101"/>
      <c r="C57" s="161"/>
      <c r="D57" s="99"/>
      <c r="E57" s="163"/>
    </row>
    <row r="58" spans="1:6" x14ac:dyDescent="0.25">
      <c r="A58" s="302"/>
      <c r="B58" s="101"/>
      <c r="C58" s="100"/>
      <c r="D58" s="112"/>
      <c r="E58" s="99"/>
      <c r="F58" s="303" t="s">
        <v>1676</v>
      </c>
    </row>
    <row r="59" spans="1:6" ht="28.5" x14ac:dyDescent="0.25">
      <c r="A59" s="181"/>
      <c r="B59" s="101">
        <v>43252</v>
      </c>
      <c r="C59" s="182" t="s">
        <v>1042</v>
      </c>
      <c r="D59" s="112"/>
      <c r="E59" s="164"/>
      <c r="F59" s="304"/>
    </row>
    <row r="60" spans="1:6" ht="18.75" x14ac:dyDescent="0.25">
      <c r="A60" s="181"/>
      <c r="B60" s="101"/>
      <c r="C60" s="100"/>
      <c r="D60" s="112"/>
      <c r="E60" s="99"/>
      <c r="F60" s="304"/>
    </row>
    <row r="61" spans="1:6" x14ac:dyDescent="0.25">
      <c r="A61" s="97"/>
      <c r="B61" s="101">
        <v>43374</v>
      </c>
      <c r="C61" s="161" t="s">
        <v>1041</v>
      </c>
      <c r="D61" s="99"/>
      <c r="E61" s="163"/>
    </row>
    <row r="62" spans="1:6" ht="46.5" customHeight="1" x14ac:dyDescent="0.25">
      <c r="A62" s="183"/>
      <c r="B62" s="101">
        <v>43497</v>
      </c>
      <c r="C62" s="170" t="s">
        <v>1060</v>
      </c>
      <c r="D62" s="171">
        <v>7</v>
      </c>
      <c r="E62" s="99" t="s">
        <v>1198</v>
      </c>
      <c r="F62" s="305" t="s">
        <v>1697</v>
      </c>
    </row>
    <row r="63" spans="1:6" ht="40.5" customHeight="1" x14ac:dyDescent="0.25">
      <c r="A63" s="205"/>
      <c r="B63" s="101">
        <v>43586</v>
      </c>
      <c r="C63" s="170" t="s">
        <v>1258</v>
      </c>
      <c r="D63" s="171">
        <v>25</v>
      </c>
      <c r="E63" s="99" t="s">
        <v>1608</v>
      </c>
      <c r="F63" s="304"/>
    </row>
    <row r="64" spans="1:6" ht="18.75" x14ac:dyDescent="0.25">
      <c r="A64" s="269"/>
      <c r="B64" s="101"/>
      <c r="C64" s="161" t="s">
        <v>629</v>
      </c>
      <c r="D64" s="99"/>
      <c r="E64" s="163" t="s">
        <v>884</v>
      </c>
    </row>
    <row r="65" spans="1:6" ht="40.5" customHeight="1" x14ac:dyDescent="0.25">
      <c r="A65" s="269"/>
      <c r="B65" s="101">
        <v>43770</v>
      </c>
      <c r="C65" s="262" t="s">
        <v>1724</v>
      </c>
      <c r="D65" s="263"/>
      <c r="E65" s="99" t="s">
        <v>1723</v>
      </c>
    </row>
    <row r="66" spans="1:6" x14ac:dyDescent="0.25">
      <c r="A66" s="97"/>
      <c r="B66" s="98"/>
      <c r="C66" s="97"/>
      <c r="D66" s="97"/>
      <c r="E66" s="165"/>
    </row>
    <row r="67" spans="1:6" ht="18.75" x14ac:dyDescent="0.25">
      <c r="A67" s="302" t="s">
        <v>280</v>
      </c>
      <c r="B67" s="102" t="s">
        <v>528</v>
      </c>
      <c r="C67" s="102" t="s">
        <v>631</v>
      </c>
      <c r="D67" s="102"/>
      <c r="E67" s="102" t="s">
        <v>630</v>
      </c>
    </row>
    <row r="68" spans="1:6" x14ac:dyDescent="0.25">
      <c r="A68" s="302"/>
      <c r="B68" s="101"/>
      <c r="C68" s="161"/>
      <c r="D68" s="99"/>
      <c r="E68" s="163"/>
    </row>
    <row r="69" spans="1:6" x14ac:dyDescent="0.25">
      <c r="A69" s="302"/>
      <c r="B69" s="101"/>
      <c r="C69" s="100"/>
      <c r="D69" s="112"/>
      <c r="E69" s="99"/>
      <c r="F69" s="303" t="s">
        <v>1676</v>
      </c>
    </row>
    <row r="70" spans="1:6" ht="28.5" x14ac:dyDescent="0.25">
      <c r="A70" s="181"/>
      <c r="B70" s="101">
        <v>43252</v>
      </c>
      <c r="C70" s="182" t="s">
        <v>1042</v>
      </c>
      <c r="D70" s="112"/>
      <c r="E70" s="164"/>
      <c r="F70" s="304"/>
    </row>
    <row r="71" spans="1:6" ht="18.75" x14ac:dyDescent="0.25">
      <c r="A71" s="181"/>
      <c r="B71" s="101"/>
      <c r="C71" s="100"/>
      <c r="D71" s="112"/>
      <c r="E71" s="99"/>
      <c r="F71" s="304"/>
    </row>
    <row r="72" spans="1:6" ht="18.75" x14ac:dyDescent="0.25">
      <c r="A72" s="181"/>
      <c r="B72" s="101">
        <v>43374</v>
      </c>
      <c r="C72" s="161" t="s">
        <v>1041</v>
      </c>
      <c r="D72" s="99"/>
      <c r="E72" s="163"/>
    </row>
    <row r="73" spans="1:6" ht="36.75" customHeight="1" x14ac:dyDescent="0.25">
      <c r="A73" s="181"/>
      <c r="B73" s="101">
        <v>43497</v>
      </c>
      <c r="C73" s="170" t="s">
        <v>1073</v>
      </c>
      <c r="D73" s="171">
        <v>8</v>
      </c>
      <c r="E73" s="99" t="s">
        <v>1074</v>
      </c>
      <c r="F73" s="305" t="s">
        <v>1958</v>
      </c>
    </row>
    <row r="74" spans="1:6" ht="40.5" customHeight="1" x14ac:dyDescent="0.25">
      <c r="A74" s="205"/>
      <c r="B74" s="101">
        <v>43586</v>
      </c>
      <c r="C74" s="170" t="s">
        <v>1256</v>
      </c>
      <c r="D74" s="171">
        <v>26</v>
      </c>
      <c r="E74" s="99" t="s">
        <v>1609</v>
      </c>
      <c r="F74" s="304"/>
    </row>
    <row r="75" spans="1:6" ht="18.75" x14ac:dyDescent="0.25">
      <c r="A75" s="269"/>
      <c r="B75" s="101"/>
      <c r="C75" s="161" t="s">
        <v>629</v>
      </c>
      <c r="D75" s="99"/>
      <c r="E75" s="163" t="s">
        <v>884</v>
      </c>
    </row>
    <row r="76" spans="1:6" ht="40.5" customHeight="1" x14ac:dyDescent="0.25">
      <c r="A76" s="269"/>
      <c r="B76" s="101">
        <v>43770</v>
      </c>
      <c r="C76" s="262" t="s">
        <v>1725</v>
      </c>
      <c r="D76" s="263"/>
      <c r="E76" s="99" t="s">
        <v>1722</v>
      </c>
    </row>
    <row r="77" spans="1:6" x14ac:dyDescent="0.25">
      <c r="A77" s="97"/>
      <c r="B77" s="98"/>
      <c r="C77" s="97"/>
      <c r="D77" s="97"/>
      <c r="E77" s="165"/>
    </row>
    <row r="78" spans="1:6" ht="18.75" x14ac:dyDescent="0.25">
      <c r="A78" s="302" t="s">
        <v>599</v>
      </c>
      <c r="B78" s="102" t="s">
        <v>528</v>
      </c>
      <c r="C78" s="102" t="s">
        <v>631</v>
      </c>
      <c r="D78" s="102"/>
      <c r="E78" s="102" t="s">
        <v>630</v>
      </c>
    </row>
    <row r="79" spans="1:6" x14ac:dyDescent="0.25">
      <c r="A79" s="302"/>
      <c r="B79" s="101"/>
      <c r="C79" s="161"/>
      <c r="D79" s="99"/>
      <c r="E79" s="163"/>
    </row>
    <row r="80" spans="1:6" x14ac:dyDescent="0.25">
      <c r="A80" s="302"/>
      <c r="B80" s="101"/>
      <c r="C80" s="100"/>
      <c r="D80" s="112"/>
      <c r="E80" s="99"/>
      <c r="F80" s="303" t="s">
        <v>1676</v>
      </c>
    </row>
    <row r="81" spans="1:6" ht="28.5" x14ac:dyDescent="0.25">
      <c r="A81" s="181"/>
      <c r="B81" s="101">
        <v>43252</v>
      </c>
      <c r="C81" s="182" t="s">
        <v>1042</v>
      </c>
      <c r="D81" s="112"/>
      <c r="E81" s="164"/>
      <c r="F81" s="304"/>
    </row>
    <row r="82" spans="1:6" ht="18.75" x14ac:dyDescent="0.25">
      <c r="A82" s="181"/>
      <c r="B82" s="101"/>
      <c r="C82" s="100"/>
      <c r="D82" s="112"/>
      <c r="E82" s="99"/>
      <c r="F82" s="304"/>
    </row>
    <row r="83" spans="1:6" ht="18.75" x14ac:dyDescent="0.25">
      <c r="A83" s="181"/>
      <c r="B83" s="101">
        <v>43374</v>
      </c>
      <c r="C83" s="161" t="s">
        <v>1041</v>
      </c>
      <c r="D83" s="99"/>
      <c r="E83" s="163"/>
    </row>
    <row r="84" spans="1:6" ht="30" x14ac:dyDescent="0.25">
      <c r="A84" s="181"/>
      <c r="B84" s="101">
        <v>43497</v>
      </c>
      <c r="C84" s="170" t="s">
        <v>328</v>
      </c>
      <c r="D84" s="171">
        <v>8</v>
      </c>
      <c r="E84" s="99" t="s">
        <v>1188</v>
      </c>
      <c r="F84" s="305" t="s">
        <v>1958</v>
      </c>
    </row>
    <row r="85" spans="1:6" ht="40.5" customHeight="1" x14ac:dyDescent="0.25">
      <c r="A85" s="205"/>
      <c r="B85" s="101">
        <v>43586</v>
      </c>
      <c r="C85" s="170" t="s">
        <v>1259</v>
      </c>
      <c r="D85" s="171">
        <v>26</v>
      </c>
      <c r="E85" s="99" t="s">
        <v>1610</v>
      </c>
      <c r="F85" s="304"/>
    </row>
    <row r="86" spans="1:6" ht="18.75" x14ac:dyDescent="0.25">
      <c r="A86" s="269"/>
      <c r="B86" s="101"/>
      <c r="C86" s="161" t="s">
        <v>629</v>
      </c>
      <c r="D86" s="99"/>
      <c r="E86" s="163" t="s">
        <v>884</v>
      </c>
    </row>
    <row r="87" spans="1:6" ht="40.5" customHeight="1" x14ac:dyDescent="0.25">
      <c r="A87" s="269"/>
      <c r="B87" s="101">
        <v>43770</v>
      </c>
      <c r="C87" s="262" t="s">
        <v>1726</v>
      </c>
      <c r="D87" s="263"/>
      <c r="E87" s="99" t="s">
        <v>1727</v>
      </c>
    </row>
    <row r="88" spans="1:6" x14ac:dyDescent="0.25">
      <c r="A88" s="97"/>
      <c r="B88" s="98"/>
      <c r="C88" s="97"/>
      <c r="D88" s="97"/>
      <c r="E88" s="165"/>
    </row>
    <row r="89" spans="1:6" ht="18.75" x14ac:dyDescent="0.25">
      <c r="A89" s="302" t="s">
        <v>600</v>
      </c>
      <c r="B89" s="102" t="s">
        <v>528</v>
      </c>
      <c r="C89" s="102" t="s">
        <v>631</v>
      </c>
      <c r="D89" s="102"/>
      <c r="E89" s="102" t="s">
        <v>630</v>
      </c>
    </row>
    <row r="90" spans="1:6" x14ac:dyDescent="0.25">
      <c r="A90" s="302"/>
      <c r="B90" s="101"/>
      <c r="C90" s="161"/>
      <c r="D90" s="99"/>
      <c r="E90" s="163"/>
    </row>
    <row r="91" spans="1:6" x14ac:dyDescent="0.25">
      <c r="A91" s="302"/>
      <c r="B91" s="101"/>
      <c r="C91" s="100"/>
      <c r="D91" s="112"/>
      <c r="E91" s="99"/>
      <c r="F91" s="303" t="s">
        <v>1676</v>
      </c>
    </row>
    <row r="92" spans="1:6" ht="28.5" x14ac:dyDescent="0.25">
      <c r="A92" s="181"/>
      <c r="B92" s="101">
        <v>43252</v>
      </c>
      <c r="C92" s="182" t="s">
        <v>1042</v>
      </c>
      <c r="D92" s="112"/>
      <c r="E92" s="164"/>
      <c r="F92" s="304"/>
    </row>
    <row r="93" spans="1:6" ht="18.75" x14ac:dyDescent="0.25">
      <c r="A93" s="181"/>
      <c r="B93" s="101"/>
      <c r="C93" s="100"/>
      <c r="D93" s="112"/>
      <c r="E93" s="99"/>
      <c r="F93" s="304"/>
    </row>
    <row r="94" spans="1:6" ht="18.75" x14ac:dyDescent="0.25">
      <c r="A94" s="181"/>
      <c r="B94" s="101">
        <v>43374</v>
      </c>
      <c r="C94" s="161" t="s">
        <v>1041</v>
      </c>
      <c r="D94" s="99"/>
      <c r="E94" s="163"/>
    </row>
    <row r="95" spans="1:6" ht="30" x14ac:dyDescent="0.25">
      <c r="A95" s="181"/>
      <c r="B95" s="101">
        <v>43497</v>
      </c>
      <c r="C95" s="170" t="s">
        <v>328</v>
      </c>
      <c r="D95" s="171">
        <v>8</v>
      </c>
      <c r="E95" s="99" t="s">
        <v>1188</v>
      </c>
      <c r="F95" s="305" t="s">
        <v>1957</v>
      </c>
    </row>
    <row r="96" spans="1:6" ht="40.5" customHeight="1" x14ac:dyDescent="0.25">
      <c r="A96" s="205"/>
      <c r="B96" s="101">
        <v>43586</v>
      </c>
      <c r="C96" s="170" t="s">
        <v>1612</v>
      </c>
      <c r="D96" s="171">
        <v>35</v>
      </c>
      <c r="E96" s="99" t="s">
        <v>1611</v>
      </c>
      <c r="F96" s="304"/>
    </row>
    <row r="97" spans="1:5" x14ac:dyDescent="0.25">
      <c r="A97" s="97"/>
      <c r="B97" s="98"/>
      <c r="C97" s="97"/>
      <c r="D97" s="97"/>
      <c r="E97" s="165"/>
    </row>
  </sheetData>
  <mergeCells count="27">
    <mergeCell ref="F62:F63"/>
    <mergeCell ref="F73:F74"/>
    <mergeCell ref="F84:F85"/>
    <mergeCell ref="F95:F96"/>
    <mergeCell ref="F29:F30"/>
    <mergeCell ref="F51:F52"/>
    <mergeCell ref="A1:A3"/>
    <mergeCell ref="F3:F5"/>
    <mergeCell ref="A12:A14"/>
    <mergeCell ref="F14:F16"/>
    <mergeCell ref="A23:A25"/>
    <mergeCell ref="F25:F27"/>
    <mergeCell ref="F7:F8"/>
    <mergeCell ref="F18:F19"/>
    <mergeCell ref="A34:A36"/>
    <mergeCell ref="F36:F38"/>
    <mergeCell ref="A45:A47"/>
    <mergeCell ref="F47:F49"/>
    <mergeCell ref="A56:A58"/>
    <mergeCell ref="F58:F60"/>
    <mergeCell ref="F40:F41"/>
    <mergeCell ref="A67:A69"/>
    <mergeCell ref="F69:F71"/>
    <mergeCell ref="A78:A80"/>
    <mergeCell ref="F80:F82"/>
    <mergeCell ref="A89:A91"/>
    <mergeCell ref="F91:F9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0"/>
  <sheetViews>
    <sheetView topLeftCell="C67" zoomScaleNormal="100" workbookViewId="0">
      <selection activeCell="F89" sqref="F8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10.42578125" customWidth="1"/>
    <col min="5" max="5" width="161" style="166" bestFit="1" customWidth="1"/>
    <col min="6" max="6" width="26.28515625" customWidth="1"/>
  </cols>
  <sheetData>
    <row r="1" spans="1:6" ht="18.75" x14ac:dyDescent="0.25">
      <c r="A1" s="302" t="s">
        <v>89</v>
      </c>
      <c r="B1" s="102" t="s">
        <v>528</v>
      </c>
      <c r="C1" s="102" t="s">
        <v>631</v>
      </c>
      <c r="D1" s="102"/>
      <c r="E1" s="102" t="s">
        <v>630</v>
      </c>
    </row>
    <row r="2" spans="1:6" x14ac:dyDescent="0.25">
      <c r="A2" s="302"/>
      <c r="B2" s="101"/>
      <c r="C2" s="161"/>
      <c r="D2" s="99"/>
      <c r="E2" s="163"/>
    </row>
    <row r="3" spans="1:6" x14ac:dyDescent="0.25">
      <c r="A3" s="302"/>
      <c r="B3" s="101"/>
      <c r="C3" s="100"/>
      <c r="D3" s="112"/>
      <c r="E3" s="99"/>
      <c r="F3" s="303" t="s">
        <v>1676</v>
      </c>
    </row>
    <row r="4" spans="1:6" ht="28.5" x14ac:dyDescent="0.25">
      <c r="A4" s="181"/>
      <c r="B4" s="101">
        <v>43252</v>
      </c>
      <c r="C4" s="182" t="s">
        <v>1042</v>
      </c>
      <c r="D4" s="112"/>
      <c r="E4" s="164"/>
      <c r="F4" s="304"/>
    </row>
    <row r="5" spans="1:6" ht="18.75" x14ac:dyDescent="0.25">
      <c r="A5" s="181"/>
      <c r="B5" s="101"/>
      <c r="C5" s="100"/>
      <c r="D5" s="112"/>
      <c r="E5" s="99"/>
      <c r="F5" s="304"/>
    </row>
    <row r="6" spans="1:6" ht="18.75" x14ac:dyDescent="0.25">
      <c r="A6" s="181"/>
      <c r="B6" s="101">
        <v>43374</v>
      </c>
      <c r="C6" s="161" t="s">
        <v>1041</v>
      </c>
      <c r="D6" s="99"/>
      <c r="E6" s="163"/>
    </row>
    <row r="7" spans="1:6" ht="36.75" customHeight="1" x14ac:dyDescent="0.25">
      <c r="A7" s="181"/>
      <c r="B7" s="101">
        <v>43497</v>
      </c>
      <c r="C7" s="170" t="s">
        <v>1055</v>
      </c>
      <c r="D7" s="171">
        <v>14</v>
      </c>
      <c r="E7" s="99" t="s">
        <v>1190</v>
      </c>
      <c r="F7" s="305" t="s">
        <v>1696</v>
      </c>
    </row>
    <row r="8" spans="1:6" ht="40.5" customHeight="1" x14ac:dyDescent="0.25">
      <c r="A8" s="205"/>
      <c r="B8" s="101">
        <v>43586</v>
      </c>
      <c r="C8" s="170" t="s">
        <v>1255</v>
      </c>
      <c r="D8" s="171">
        <v>26</v>
      </c>
      <c r="E8" s="99" t="s">
        <v>1604</v>
      </c>
      <c r="F8" s="304"/>
    </row>
    <row r="9" spans="1:6" ht="18.75" x14ac:dyDescent="0.25">
      <c r="A9" s="283"/>
      <c r="B9" s="101">
        <v>43770</v>
      </c>
      <c r="C9" s="161" t="s">
        <v>629</v>
      </c>
      <c r="D9" s="99"/>
      <c r="E9" s="163" t="s">
        <v>1938</v>
      </c>
    </row>
    <row r="10" spans="1:6" x14ac:dyDescent="0.25">
      <c r="A10" s="97"/>
      <c r="B10" s="98"/>
      <c r="C10" s="97"/>
      <c r="D10" s="97"/>
      <c r="E10" s="165"/>
    </row>
    <row r="11" spans="1:6" ht="18.75" x14ac:dyDescent="0.25">
      <c r="A11" s="302" t="s">
        <v>110</v>
      </c>
      <c r="B11" s="102" t="s">
        <v>528</v>
      </c>
      <c r="C11" s="102" t="s">
        <v>631</v>
      </c>
      <c r="D11" s="102"/>
      <c r="E11" s="102" t="s">
        <v>630</v>
      </c>
    </row>
    <row r="12" spans="1:6" x14ac:dyDescent="0.25">
      <c r="A12" s="302"/>
      <c r="B12" s="101"/>
      <c r="C12" s="161"/>
      <c r="D12" s="99"/>
      <c r="E12" s="163"/>
    </row>
    <row r="13" spans="1:6" x14ac:dyDescent="0.25">
      <c r="A13" s="302"/>
      <c r="B13" s="101"/>
      <c r="C13" s="100"/>
      <c r="D13" s="112"/>
      <c r="E13" s="99"/>
      <c r="F13" s="303" t="s">
        <v>1676</v>
      </c>
    </row>
    <row r="14" spans="1:6" ht="28.5" x14ac:dyDescent="0.25">
      <c r="A14" s="181"/>
      <c r="B14" s="101">
        <v>43252</v>
      </c>
      <c r="C14" s="182" t="s">
        <v>1042</v>
      </c>
      <c r="D14" s="112"/>
      <c r="E14" s="164"/>
      <c r="F14" s="304"/>
    </row>
    <row r="15" spans="1:6" ht="18.75" x14ac:dyDescent="0.25">
      <c r="A15" s="181"/>
      <c r="B15" s="101"/>
      <c r="C15" s="100"/>
      <c r="D15" s="112"/>
      <c r="E15" s="99"/>
      <c r="F15" s="304"/>
    </row>
    <row r="16" spans="1:6" ht="18.75" x14ac:dyDescent="0.25">
      <c r="A16" s="181"/>
      <c r="B16" s="101">
        <v>43374</v>
      </c>
      <c r="C16" s="161" t="s">
        <v>1041</v>
      </c>
      <c r="D16" s="99"/>
      <c r="E16" s="163"/>
    </row>
    <row r="17" spans="1:6" ht="30" x14ac:dyDescent="0.25">
      <c r="A17" s="181"/>
      <c r="B17" s="101">
        <v>43497</v>
      </c>
      <c r="C17" s="170" t="s">
        <v>1056</v>
      </c>
      <c r="D17" s="171">
        <v>11</v>
      </c>
      <c r="E17" s="99" t="s">
        <v>1177</v>
      </c>
      <c r="F17" s="305" t="s">
        <v>1961</v>
      </c>
    </row>
    <row r="18" spans="1:6" ht="40.5" customHeight="1" x14ac:dyDescent="0.25">
      <c r="A18" s="205"/>
      <c r="B18" s="101">
        <v>43586</v>
      </c>
      <c r="C18" s="170" t="s">
        <v>1256</v>
      </c>
      <c r="D18" s="171">
        <v>26</v>
      </c>
      <c r="E18" s="99" t="s">
        <v>1605</v>
      </c>
      <c r="F18" s="304"/>
    </row>
    <row r="19" spans="1:6" ht="18.75" x14ac:dyDescent="0.25">
      <c r="A19" s="283"/>
      <c r="B19" s="101">
        <v>43770</v>
      </c>
      <c r="C19" s="161" t="s">
        <v>629</v>
      </c>
      <c r="D19" s="99"/>
      <c r="E19" s="163" t="s">
        <v>1938</v>
      </c>
    </row>
    <row r="20" spans="1:6" x14ac:dyDescent="0.25">
      <c r="A20" s="97"/>
      <c r="B20" s="98"/>
      <c r="C20" s="97"/>
      <c r="D20" s="97"/>
      <c r="E20" s="165"/>
    </row>
    <row r="21" spans="1:6" ht="18.75" x14ac:dyDescent="0.25">
      <c r="A21" s="302" t="s">
        <v>43</v>
      </c>
      <c r="B21" s="102" t="s">
        <v>528</v>
      </c>
      <c r="C21" s="102" t="s">
        <v>631</v>
      </c>
      <c r="D21" s="102"/>
      <c r="E21" s="102" t="s">
        <v>630</v>
      </c>
    </row>
    <row r="22" spans="1:6" x14ac:dyDescent="0.25">
      <c r="A22" s="302"/>
      <c r="B22" s="101"/>
      <c r="C22" s="161"/>
      <c r="D22" s="99"/>
      <c r="E22" s="163"/>
    </row>
    <row r="23" spans="1:6" x14ac:dyDescent="0.25">
      <c r="A23" s="302"/>
      <c r="B23" s="101"/>
      <c r="C23" s="100"/>
      <c r="D23" s="112"/>
      <c r="E23" s="99"/>
      <c r="F23" s="303" t="s">
        <v>1676</v>
      </c>
    </row>
    <row r="24" spans="1:6" ht="28.5" x14ac:dyDescent="0.25">
      <c r="A24" s="181"/>
      <c r="B24" s="101">
        <v>43252</v>
      </c>
      <c r="C24" s="182" t="s">
        <v>1042</v>
      </c>
      <c r="D24" s="112"/>
      <c r="E24" s="164"/>
      <c r="F24" s="304"/>
    </row>
    <row r="25" spans="1:6" ht="18.75" x14ac:dyDescent="0.25">
      <c r="A25" s="181"/>
      <c r="B25" s="101"/>
      <c r="C25" s="100"/>
      <c r="D25" s="112"/>
      <c r="E25" s="99"/>
      <c r="F25" s="304"/>
    </row>
    <row r="26" spans="1:6" x14ac:dyDescent="0.25">
      <c r="A26" s="97"/>
      <c r="B26" s="101">
        <v>43374</v>
      </c>
      <c r="C26" s="161" t="s">
        <v>1041</v>
      </c>
      <c r="D26" s="99"/>
      <c r="E26" s="163"/>
    </row>
    <row r="27" spans="1:6" ht="30" x14ac:dyDescent="0.25">
      <c r="A27" s="183"/>
      <c r="B27" s="101">
        <v>43497</v>
      </c>
      <c r="C27" s="170" t="s">
        <v>1063</v>
      </c>
      <c r="D27" s="171">
        <v>7</v>
      </c>
      <c r="E27" s="99" t="s">
        <v>1178</v>
      </c>
      <c r="F27" s="305" t="s">
        <v>1697</v>
      </c>
    </row>
    <row r="28" spans="1:6" ht="40.5" customHeight="1" x14ac:dyDescent="0.25">
      <c r="A28" s="205"/>
      <c r="B28" s="101">
        <v>43586</v>
      </c>
      <c r="C28" s="170" t="s">
        <v>1257</v>
      </c>
      <c r="D28" s="171">
        <v>26</v>
      </c>
      <c r="E28" s="99" t="s">
        <v>1606</v>
      </c>
      <c r="F28" s="304"/>
    </row>
    <row r="29" spans="1:6" ht="18.75" x14ac:dyDescent="0.25">
      <c r="A29" s="283"/>
      <c r="B29" s="101">
        <v>43770</v>
      </c>
      <c r="C29" s="161" t="s">
        <v>629</v>
      </c>
      <c r="D29" s="99"/>
      <c r="E29" s="163" t="s">
        <v>1938</v>
      </c>
    </row>
    <row r="30" spans="1:6" x14ac:dyDescent="0.25">
      <c r="A30" s="97"/>
      <c r="B30" s="98"/>
      <c r="C30" s="97"/>
      <c r="D30" s="97"/>
      <c r="E30" s="165"/>
    </row>
    <row r="31" spans="1:6" ht="18.75" x14ac:dyDescent="0.25">
      <c r="A31" s="302" t="s">
        <v>96</v>
      </c>
      <c r="B31" s="102" t="s">
        <v>528</v>
      </c>
      <c r="C31" s="102" t="s">
        <v>631</v>
      </c>
      <c r="D31" s="102"/>
      <c r="E31" s="102" t="s">
        <v>630</v>
      </c>
    </row>
    <row r="32" spans="1:6" x14ac:dyDescent="0.25">
      <c r="A32" s="302"/>
      <c r="B32" s="101"/>
      <c r="C32" s="161"/>
      <c r="D32" s="99"/>
      <c r="E32" s="163"/>
    </row>
    <row r="33" spans="1:6" x14ac:dyDescent="0.25">
      <c r="A33" s="302"/>
      <c r="B33" s="101"/>
      <c r="C33" s="100"/>
      <c r="D33" s="112"/>
      <c r="E33" s="99"/>
      <c r="F33" s="303" t="s">
        <v>1676</v>
      </c>
    </row>
    <row r="34" spans="1:6" ht="28.5" x14ac:dyDescent="0.25">
      <c r="A34" s="181"/>
      <c r="B34" s="101">
        <v>43252</v>
      </c>
      <c r="C34" s="182" t="s">
        <v>1042</v>
      </c>
      <c r="D34" s="112"/>
      <c r="E34" s="164"/>
      <c r="F34" s="304"/>
    </row>
    <row r="35" spans="1:6" ht="18.75" x14ac:dyDescent="0.25">
      <c r="A35" s="181"/>
      <c r="B35" s="101"/>
      <c r="C35" s="100"/>
      <c r="D35" s="112"/>
      <c r="E35" s="99"/>
      <c r="F35" s="304"/>
    </row>
    <row r="36" spans="1:6" ht="18.75" x14ac:dyDescent="0.25">
      <c r="A36" s="181"/>
      <c r="B36" s="101">
        <v>43374</v>
      </c>
      <c r="C36" s="161" t="s">
        <v>1041</v>
      </c>
      <c r="D36" s="99"/>
      <c r="E36" s="163"/>
    </row>
    <row r="37" spans="1:6" ht="30" x14ac:dyDescent="0.25">
      <c r="A37" s="184"/>
      <c r="B37" s="101">
        <v>43497</v>
      </c>
      <c r="C37" s="170" t="s">
        <v>1063</v>
      </c>
      <c r="D37" s="171">
        <v>7</v>
      </c>
      <c r="E37" s="99" t="s">
        <v>1201</v>
      </c>
      <c r="F37" s="305" t="s">
        <v>1697</v>
      </c>
    </row>
    <row r="38" spans="1:6" ht="40.5" customHeight="1" x14ac:dyDescent="0.25">
      <c r="A38" s="205"/>
      <c r="B38" s="101">
        <v>43586</v>
      </c>
      <c r="C38" s="170" t="s">
        <v>1257</v>
      </c>
      <c r="D38" s="171">
        <v>26</v>
      </c>
      <c r="E38" s="99" t="s">
        <v>1606</v>
      </c>
      <c r="F38" s="304"/>
    </row>
    <row r="39" spans="1:6" ht="18.75" x14ac:dyDescent="0.25">
      <c r="A39" s="283"/>
      <c r="B39" s="101">
        <v>43770</v>
      </c>
      <c r="C39" s="161" t="s">
        <v>629</v>
      </c>
      <c r="D39" s="99"/>
      <c r="E39" s="163" t="s">
        <v>1938</v>
      </c>
    </row>
    <row r="40" spans="1:6" x14ac:dyDescent="0.25">
      <c r="A40" s="97"/>
      <c r="B40" s="98"/>
      <c r="C40" s="97"/>
      <c r="D40" s="97"/>
      <c r="E40" s="165"/>
    </row>
    <row r="41" spans="1:6" ht="18.75" x14ac:dyDescent="0.25">
      <c r="A41" s="302" t="s">
        <v>59</v>
      </c>
      <c r="B41" s="102" t="s">
        <v>528</v>
      </c>
      <c r="C41" s="102" t="s">
        <v>631</v>
      </c>
      <c r="D41" s="102"/>
      <c r="E41" s="102" t="s">
        <v>630</v>
      </c>
    </row>
    <row r="42" spans="1:6" x14ac:dyDescent="0.25">
      <c r="A42" s="302"/>
      <c r="B42" s="101"/>
      <c r="C42" s="161"/>
      <c r="D42" s="99"/>
      <c r="E42" s="163"/>
    </row>
    <row r="43" spans="1:6" x14ac:dyDescent="0.25">
      <c r="A43" s="302"/>
      <c r="B43" s="101"/>
      <c r="C43" s="100"/>
      <c r="D43" s="112"/>
      <c r="E43" s="99"/>
      <c r="F43" s="303" t="s">
        <v>1676</v>
      </c>
    </row>
    <row r="44" spans="1:6" ht="28.5" x14ac:dyDescent="0.25">
      <c r="A44" s="181"/>
      <c r="B44" s="101">
        <v>43252</v>
      </c>
      <c r="C44" s="182" t="s">
        <v>1042</v>
      </c>
      <c r="D44" s="112"/>
      <c r="E44" s="164"/>
      <c r="F44" s="304"/>
    </row>
    <row r="45" spans="1:6" ht="18.75" x14ac:dyDescent="0.25">
      <c r="A45" s="181"/>
      <c r="B45" s="101"/>
      <c r="C45" s="100"/>
      <c r="D45" s="112"/>
      <c r="E45" s="99"/>
      <c r="F45" s="304"/>
    </row>
    <row r="46" spans="1:6" ht="18.75" x14ac:dyDescent="0.25">
      <c r="A46" s="181"/>
      <c r="B46" s="101">
        <v>43374</v>
      </c>
      <c r="C46" s="161" t="s">
        <v>1041</v>
      </c>
      <c r="D46" s="99"/>
      <c r="E46" s="163"/>
    </row>
    <row r="47" spans="1:6" ht="36" customHeight="1" x14ac:dyDescent="0.25">
      <c r="A47" s="185"/>
      <c r="B47" s="101">
        <v>43497</v>
      </c>
      <c r="C47" s="170" t="s">
        <v>1072</v>
      </c>
      <c r="D47" s="171">
        <v>12</v>
      </c>
      <c r="E47" s="99" t="s">
        <v>1179</v>
      </c>
      <c r="F47" s="305" t="s">
        <v>1959</v>
      </c>
    </row>
    <row r="48" spans="1:6" ht="40.5" customHeight="1" x14ac:dyDescent="0.25">
      <c r="A48" s="205"/>
      <c r="B48" s="101">
        <v>43586</v>
      </c>
      <c r="C48" s="170" t="s">
        <v>1255</v>
      </c>
      <c r="D48" s="171">
        <v>26</v>
      </c>
      <c r="E48" s="99" t="s">
        <v>1607</v>
      </c>
      <c r="F48" s="304"/>
    </row>
    <row r="49" spans="1:6" ht="18.75" x14ac:dyDescent="0.25">
      <c r="A49" s="283"/>
      <c r="B49" s="101">
        <v>43770</v>
      </c>
      <c r="C49" s="161" t="s">
        <v>629</v>
      </c>
      <c r="D49" s="99"/>
      <c r="E49" s="163" t="s">
        <v>1938</v>
      </c>
    </row>
    <row r="50" spans="1:6" x14ac:dyDescent="0.25">
      <c r="A50" s="97"/>
      <c r="B50" s="98"/>
      <c r="C50" s="97"/>
      <c r="D50" s="97"/>
      <c r="E50" s="165"/>
    </row>
    <row r="51" spans="1:6" ht="18.75" x14ac:dyDescent="0.25">
      <c r="A51" s="302" t="s">
        <v>164</v>
      </c>
      <c r="B51" s="102" t="s">
        <v>528</v>
      </c>
      <c r="C51" s="102" t="s">
        <v>631</v>
      </c>
      <c r="D51" s="102"/>
      <c r="E51" s="102" t="s">
        <v>630</v>
      </c>
    </row>
    <row r="52" spans="1:6" x14ac:dyDescent="0.25">
      <c r="A52" s="302"/>
      <c r="B52" s="101"/>
      <c r="C52" s="161"/>
      <c r="D52" s="99"/>
      <c r="E52" s="163"/>
    </row>
    <row r="53" spans="1:6" x14ac:dyDescent="0.25">
      <c r="A53" s="302"/>
      <c r="B53" s="101"/>
      <c r="C53" s="100"/>
      <c r="D53" s="112"/>
      <c r="E53" s="99"/>
      <c r="F53" s="303" t="s">
        <v>1676</v>
      </c>
    </row>
    <row r="54" spans="1:6" ht="28.5" x14ac:dyDescent="0.25">
      <c r="A54" s="181"/>
      <c r="B54" s="101">
        <v>43252</v>
      </c>
      <c r="C54" s="182" t="s">
        <v>1042</v>
      </c>
      <c r="D54" s="112"/>
      <c r="E54" s="164"/>
      <c r="F54" s="304"/>
    </row>
    <row r="55" spans="1:6" ht="18.75" x14ac:dyDescent="0.25">
      <c r="A55" s="181"/>
      <c r="B55" s="101"/>
      <c r="C55" s="100"/>
      <c r="D55" s="112"/>
      <c r="E55" s="99"/>
      <c r="F55" s="304"/>
    </row>
    <row r="56" spans="1:6" x14ac:dyDescent="0.25">
      <c r="A56" s="97"/>
      <c r="B56" s="101">
        <v>43374</v>
      </c>
      <c r="C56" s="161" t="s">
        <v>1041</v>
      </c>
      <c r="D56" s="99"/>
      <c r="E56" s="163"/>
    </row>
    <row r="57" spans="1:6" ht="38.25" customHeight="1" x14ac:dyDescent="0.25">
      <c r="A57" s="185"/>
      <c r="B57" s="101">
        <v>43497</v>
      </c>
      <c r="C57" s="170" t="s">
        <v>834</v>
      </c>
      <c r="D57" s="171">
        <v>8</v>
      </c>
      <c r="E57" s="99" t="s">
        <v>1180</v>
      </c>
      <c r="F57" s="305" t="s">
        <v>1958</v>
      </c>
    </row>
    <row r="58" spans="1:6" ht="40.5" customHeight="1" x14ac:dyDescent="0.25">
      <c r="A58" s="205"/>
      <c r="B58" s="101">
        <v>43586</v>
      </c>
      <c r="C58" s="170" t="s">
        <v>1258</v>
      </c>
      <c r="D58" s="171">
        <v>26</v>
      </c>
      <c r="E58" s="99" t="s">
        <v>1608</v>
      </c>
      <c r="F58" s="304"/>
    </row>
    <row r="59" spans="1:6" ht="18.75" x14ac:dyDescent="0.25">
      <c r="A59" s="283"/>
      <c r="B59" s="101">
        <v>43770</v>
      </c>
      <c r="C59" s="161" t="s">
        <v>629</v>
      </c>
      <c r="D59" s="99"/>
      <c r="E59" s="163" t="s">
        <v>1938</v>
      </c>
    </row>
    <row r="60" spans="1:6" x14ac:dyDescent="0.25">
      <c r="A60" s="97"/>
      <c r="B60" s="98"/>
      <c r="C60" s="97"/>
      <c r="D60" s="97"/>
      <c r="E60" s="165"/>
    </row>
    <row r="61" spans="1:6" ht="18.75" x14ac:dyDescent="0.25">
      <c r="A61" s="302" t="s">
        <v>280</v>
      </c>
      <c r="B61" s="102" t="s">
        <v>528</v>
      </c>
      <c r="C61" s="102" t="s">
        <v>631</v>
      </c>
      <c r="D61" s="102"/>
      <c r="E61" s="102" t="s">
        <v>630</v>
      </c>
    </row>
    <row r="62" spans="1:6" x14ac:dyDescent="0.25">
      <c r="A62" s="302"/>
      <c r="B62" s="101"/>
      <c r="C62" s="161"/>
      <c r="D62" s="99"/>
      <c r="E62" s="163"/>
    </row>
    <row r="63" spans="1:6" x14ac:dyDescent="0.25">
      <c r="A63" s="302"/>
      <c r="B63" s="101"/>
      <c r="C63" s="100"/>
      <c r="D63" s="112"/>
      <c r="E63" s="99"/>
      <c r="F63" s="303" t="s">
        <v>1676</v>
      </c>
    </row>
    <row r="64" spans="1:6" ht="28.5" x14ac:dyDescent="0.25">
      <c r="A64" s="181"/>
      <c r="B64" s="101">
        <v>43252</v>
      </c>
      <c r="C64" s="182" t="s">
        <v>1042</v>
      </c>
      <c r="D64" s="112"/>
      <c r="E64" s="164"/>
      <c r="F64" s="304"/>
    </row>
    <row r="65" spans="1:6" ht="18.75" x14ac:dyDescent="0.25">
      <c r="A65" s="181"/>
      <c r="B65" s="101"/>
      <c r="C65" s="100"/>
      <c r="D65" s="112"/>
      <c r="E65" s="99"/>
      <c r="F65" s="304"/>
    </row>
    <row r="66" spans="1:6" ht="18.75" x14ac:dyDescent="0.25">
      <c r="A66" s="181"/>
      <c r="B66" s="101">
        <v>43374</v>
      </c>
      <c r="C66" s="161" t="s">
        <v>1041</v>
      </c>
      <c r="D66" s="99"/>
      <c r="E66" s="163"/>
    </row>
    <row r="67" spans="1:6" ht="18.75" x14ac:dyDescent="0.25">
      <c r="A67" s="185"/>
      <c r="B67" s="101">
        <v>43497</v>
      </c>
      <c r="C67" s="170" t="s">
        <v>834</v>
      </c>
      <c r="D67" s="171">
        <v>8</v>
      </c>
      <c r="E67" s="99" t="s">
        <v>1180</v>
      </c>
      <c r="F67" s="305" t="s">
        <v>1958</v>
      </c>
    </row>
    <row r="68" spans="1:6" ht="40.5" customHeight="1" x14ac:dyDescent="0.25">
      <c r="A68" s="205"/>
      <c r="B68" s="101">
        <v>43586</v>
      </c>
      <c r="C68" s="170" t="s">
        <v>1256</v>
      </c>
      <c r="D68" s="171">
        <v>26</v>
      </c>
      <c r="E68" s="99" t="s">
        <v>1609</v>
      </c>
      <c r="F68" s="304"/>
    </row>
    <row r="69" spans="1:6" ht="18.75" x14ac:dyDescent="0.25">
      <c r="A69" s="283"/>
      <c r="B69" s="101">
        <v>43770</v>
      </c>
      <c r="C69" s="161" t="s">
        <v>629</v>
      </c>
      <c r="D69" s="99"/>
      <c r="E69" s="163" t="s">
        <v>1938</v>
      </c>
    </row>
    <row r="70" spans="1:6" x14ac:dyDescent="0.25">
      <c r="A70" s="97"/>
      <c r="B70" s="98"/>
      <c r="C70" s="97"/>
      <c r="D70" s="97"/>
      <c r="E70" s="165"/>
    </row>
    <row r="71" spans="1:6" ht="18.75" x14ac:dyDescent="0.25">
      <c r="A71" s="302" t="s">
        <v>599</v>
      </c>
      <c r="B71" s="102" t="s">
        <v>528</v>
      </c>
      <c r="C71" s="102" t="s">
        <v>631</v>
      </c>
      <c r="D71" s="102"/>
      <c r="E71" s="102" t="s">
        <v>630</v>
      </c>
    </row>
    <row r="72" spans="1:6" x14ac:dyDescent="0.25">
      <c r="A72" s="302"/>
      <c r="B72" s="101"/>
      <c r="C72" s="161"/>
      <c r="D72" s="99"/>
      <c r="E72" s="163"/>
    </row>
    <row r="73" spans="1:6" x14ac:dyDescent="0.25">
      <c r="A73" s="302"/>
      <c r="B73" s="101"/>
      <c r="C73" s="100"/>
      <c r="D73" s="112"/>
      <c r="E73" s="99"/>
      <c r="F73" s="303" t="s">
        <v>1676</v>
      </c>
    </row>
    <row r="74" spans="1:6" ht="28.5" x14ac:dyDescent="0.25">
      <c r="A74" s="181"/>
      <c r="B74" s="101">
        <v>43252</v>
      </c>
      <c r="C74" s="182" t="s">
        <v>1042</v>
      </c>
      <c r="D74" s="112"/>
      <c r="E74" s="164"/>
      <c r="F74" s="304"/>
    </row>
    <row r="75" spans="1:6" ht="18.75" x14ac:dyDescent="0.25">
      <c r="A75" s="181"/>
      <c r="B75" s="101"/>
      <c r="C75" s="100"/>
      <c r="D75" s="112"/>
      <c r="E75" s="99"/>
      <c r="F75" s="304"/>
    </row>
    <row r="76" spans="1:6" ht="18.75" x14ac:dyDescent="0.25">
      <c r="A76" s="181"/>
      <c r="B76" s="101">
        <v>43374</v>
      </c>
      <c r="C76" s="161" t="s">
        <v>1041</v>
      </c>
      <c r="D76" s="99"/>
      <c r="E76" s="163"/>
    </row>
    <row r="77" spans="1:6" ht="18.75" x14ac:dyDescent="0.25">
      <c r="A77" s="185"/>
      <c r="B77" s="101">
        <v>43497</v>
      </c>
      <c r="C77" s="170" t="s">
        <v>834</v>
      </c>
      <c r="D77" s="171">
        <v>8</v>
      </c>
      <c r="E77" s="99" t="s">
        <v>1180</v>
      </c>
      <c r="F77" s="305" t="s">
        <v>1958</v>
      </c>
    </row>
    <row r="78" spans="1:6" ht="40.5" customHeight="1" x14ac:dyDescent="0.25">
      <c r="A78" s="205"/>
      <c r="B78" s="101">
        <v>43586</v>
      </c>
      <c r="C78" s="170" t="s">
        <v>1259</v>
      </c>
      <c r="D78" s="171">
        <v>26</v>
      </c>
      <c r="E78" s="99" t="s">
        <v>1610</v>
      </c>
      <c r="F78" s="304"/>
    </row>
    <row r="79" spans="1:6" ht="18.75" x14ac:dyDescent="0.25">
      <c r="A79" s="283"/>
      <c r="B79" s="101">
        <v>43770</v>
      </c>
      <c r="C79" s="161" t="s">
        <v>629</v>
      </c>
      <c r="D79" s="99"/>
      <c r="E79" s="163" t="s">
        <v>1938</v>
      </c>
    </row>
    <row r="80" spans="1:6" x14ac:dyDescent="0.25">
      <c r="A80" s="97"/>
      <c r="B80" s="98"/>
      <c r="C80" s="97"/>
      <c r="D80" s="97"/>
      <c r="E80" s="165"/>
    </row>
    <row r="81" spans="1:6" ht="18.75" x14ac:dyDescent="0.25">
      <c r="A81" s="302" t="s">
        <v>600</v>
      </c>
      <c r="B81" s="102" t="s">
        <v>528</v>
      </c>
      <c r="C81" s="102" t="s">
        <v>631</v>
      </c>
      <c r="D81" s="102"/>
      <c r="E81" s="102" t="s">
        <v>630</v>
      </c>
    </row>
    <row r="82" spans="1:6" x14ac:dyDescent="0.25">
      <c r="A82" s="302"/>
      <c r="B82" s="101"/>
      <c r="C82" s="161"/>
      <c r="D82" s="99"/>
      <c r="E82" s="163"/>
    </row>
    <row r="83" spans="1:6" x14ac:dyDescent="0.25">
      <c r="A83" s="302"/>
      <c r="B83" s="101"/>
      <c r="C83" s="100"/>
      <c r="D83" s="112"/>
      <c r="E83" s="99"/>
      <c r="F83" s="303" t="s">
        <v>1676</v>
      </c>
    </row>
    <row r="84" spans="1:6" ht="28.5" x14ac:dyDescent="0.25">
      <c r="A84" s="181"/>
      <c r="B84" s="101">
        <v>43252</v>
      </c>
      <c r="C84" s="182" t="s">
        <v>1042</v>
      </c>
      <c r="D84" s="112"/>
      <c r="E84" s="164"/>
      <c r="F84" s="304"/>
    </row>
    <row r="85" spans="1:6" ht="18.75" x14ac:dyDescent="0.25">
      <c r="A85" s="181"/>
      <c r="B85" s="101"/>
      <c r="C85" s="100"/>
      <c r="D85" s="112"/>
      <c r="E85" s="99"/>
      <c r="F85" s="304"/>
    </row>
    <row r="86" spans="1:6" ht="18.75" x14ac:dyDescent="0.25">
      <c r="A86" s="181"/>
      <c r="B86" s="101">
        <v>43374</v>
      </c>
      <c r="C86" s="161" t="s">
        <v>1041</v>
      </c>
      <c r="D86" s="99"/>
      <c r="E86" s="163"/>
    </row>
    <row r="87" spans="1:6" ht="18.75" x14ac:dyDescent="0.25">
      <c r="A87" s="185"/>
      <c r="B87" s="101">
        <v>43497</v>
      </c>
      <c r="C87" s="170" t="s">
        <v>834</v>
      </c>
      <c r="D87" s="171">
        <v>8</v>
      </c>
      <c r="E87" s="99" t="s">
        <v>1180</v>
      </c>
      <c r="F87" s="305" t="s">
        <v>1957</v>
      </c>
    </row>
    <row r="88" spans="1:6" ht="40.5" customHeight="1" x14ac:dyDescent="0.25">
      <c r="A88" s="205"/>
      <c r="B88" s="101">
        <v>43586</v>
      </c>
      <c r="C88" s="170" t="s">
        <v>1260</v>
      </c>
      <c r="D88" s="171">
        <v>35</v>
      </c>
      <c r="E88" s="99" t="s">
        <v>1613</v>
      </c>
      <c r="F88" s="304"/>
    </row>
    <row r="89" spans="1:6" ht="18.75" x14ac:dyDescent="0.25">
      <c r="A89" s="283"/>
      <c r="B89" s="101">
        <v>43770</v>
      </c>
      <c r="C89" s="161" t="s">
        <v>629</v>
      </c>
      <c r="D89" s="99"/>
      <c r="E89" s="163" t="s">
        <v>1938</v>
      </c>
    </row>
    <row r="90" spans="1:6" x14ac:dyDescent="0.25">
      <c r="A90" s="97"/>
      <c r="B90" s="98"/>
      <c r="C90" s="97"/>
      <c r="D90" s="97"/>
      <c r="E90" s="165"/>
    </row>
  </sheetData>
  <mergeCells count="27">
    <mergeCell ref="F27:F28"/>
    <mergeCell ref="F17:F18"/>
    <mergeCell ref="F7:F8"/>
    <mergeCell ref="F87:F88"/>
    <mergeCell ref="F77:F78"/>
    <mergeCell ref="F67:F68"/>
    <mergeCell ref="F57:F58"/>
    <mergeCell ref="F47:F48"/>
    <mergeCell ref="A1:A3"/>
    <mergeCell ref="F3:F5"/>
    <mergeCell ref="A11:A13"/>
    <mergeCell ref="F13:F15"/>
    <mergeCell ref="A21:A23"/>
    <mergeCell ref="F23:F25"/>
    <mergeCell ref="A31:A33"/>
    <mergeCell ref="F33:F35"/>
    <mergeCell ref="A41:A43"/>
    <mergeCell ref="F43:F45"/>
    <mergeCell ref="A51:A53"/>
    <mergeCell ref="F53:F55"/>
    <mergeCell ref="F37:F38"/>
    <mergeCell ref="A61:A63"/>
    <mergeCell ref="F63:F65"/>
    <mergeCell ref="A71:A73"/>
    <mergeCell ref="F73:F75"/>
    <mergeCell ref="A81:A83"/>
    <mergeCell ref="F83:F8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9"/>
  <sheetViews>
    <sheetView topLeftCell="A76" zoomScale="85" zoomScaleNormal="85" workbookViewId="0">
      <selection activeCell="F98" sqref="F98"/>
    </sheetView>
  </sheetViews>
  <sheetFormatPr baseColWidth="10" defaultColWidth="9.140625" defaultRowHeight="15" x14ac:dyDescent="0.25"/>
  <cols>
    <col min="1" max="1" width="15.7109375" customWidth="1"/>
    <col min="2" max="2" width="15.42578125" style="96" bestFit="1" customWidth="1"/>
    <col min="3" max="3" width="71.5703125" customWidth="1"/>
    <col min="4" max="4" width="10.42578125" customWidth="1"/>
    <col min="5" max="5" width="161" style="166" bestFit="1" customWidth="1"/>
    <col min="6" max="6" width="26.28515625" customWidth="1"/>
  </cols>
  <sheetData>
    <row r="1" spans="1:6" ht="18.75" x14ac:dyDescent="0.25">
      <c r="A1" s="302" t="s">
        <v>89</v>
      </c>
      <c r="B1" s="102" t="s">
        <v>528</v>
      </c>
      <c r="C1" s="102" t="s">
        <v>631</v>
      </c>
      <c r="D1" s="102"/>
      <c r="E1" s="102" t="s">
        <v>630</v>
      </c>
    </row>
    <row r="2" spans="1:6" x14ac:dyDescent="0.25">
      <c r="A2" s="302"/>
      <c r="B2" s="101"/>
      <c r="C2" s="161"/>
      <c r="D2" s="99"/>
      <c r="E2" s="163"/>
    </row>
    <row r="3" spans="1:6" x14ac:dyDescent="0.25">
      <c r="A3" s="302"/>
      <c r="B3" s="101"/>
      <c r="C3" s="100"/>
      <c r="D3" s="112"/>
      <c r="E3" s="99"/>
      <c r="F3" s="303" t="s">
        <v>1676</v>
      </c>
    </row>
    <row r="4" spans="1:6" ht="28.5" x14ac:dyDescent="0.25">
      <c r="A4" s="181"/>
      <c r="B4" s="101">
        <v>43252</v>
      </c>
      <c r="C4" s="182" t="s">
        <v>1042</v>
      </c>
      <c r="D4" s="112"/>
      <c r="E4" s="164"/>
      <c r="F4" s="304"/>
    </row>
    <row r="5" spans="1:6" ht="18.75" x14ac:dyDescent="0.25">
      <c r="A5" s="181"/>
      <c r="B5" s="101"/>
      <c r="C5" s="100"/>
      <c r="D5" s="112"/>
      <c r="E5" s="99"/>
      <c r="F5" s="304"/>
    </row>
    <row r="6" spans="1:6" ht="18.75" x14ac:dyDescent="0.25">
      <c r="A6" s="181"/>
      <c r="B6" s="101">
        <v>43374</v>
      </c>
      <c r="C6" s="161" t="s">
        <v>1041</v>
      </c>
      <c r="D6" s="99"/>
      <c r="E6" s="163"/>
    </row>
    <row r="7" spans="1:6" ht="36" customHeight="1" x14ac:dyDescent="0.25">
      <c r="A7" s="186"/>
      <c r="B7" s="101">
        <v>43497</v>
      </c>
      <c r="C7" s="170" t="s">
        <v>1081</v>
      </c>
      <c r="D7" s="171">
        <v>13</v>
      </c>
      <c r="E7" s="99" t="s">
        <v>1192</v>
      </c>
      <c r="F7" s="305" t="s">
        <v>1947</v>
      </c>
    </row>
    <row r="8" spans="1:6" ht="40.5" customHeight="1" x14ac:dyDescent="0.25">
      <c r="A8" s="205"/>
      <c r="B8" s="101">
        <v>43586</v>
      </c>
      <c r="C8" s="170" t="s">
        <v>1261</v>
      </c>
      <c r="D8" s="171">
        <v>11</v>
      </c>
      <c r="E8" s="99" t="s">
        <v>1565</v>
      </c>
      <c r="F8" s="304"/>
    </row>
    <row r="9" spans="1:6" ht="32.25" customHeight="1" x14ac:dyDescent="0.25">
      <c r="A9" s="258"/>
      <c r="B9" s="101">
        <v>43709</v>
      </c>
      <c r="C9" s="170" t="s">
        <v>1584</v>
      </c>
      <c r="D9" s="171">
        <v>6</v>
      </c>
      <c r="E9" s="99" t="s">
        <v>1882</v>
      </c>
      <c r="F9" s="304"/>
    </row>
    <row r="10" spans="1:6" ht="18.75" x14ac:dyDescent="0.25">
      <c r="A10" s="286"/>
      <c r="B10" s="101">
        <v>43800</v>
      </c>
      <c r="C10" s="161" t="s">
        <v>629</v>
      </c>
      <c r="D10" s="99"/>
      <c r="E10" s="163" t="s">
        <v>1954</v>
      </c>
    </row>
    <row r="11" spans="1:6" x14ac:dyDescent="0.25">
      <c r="A11" s="97"/>
      <c r="B11" s="98"/>
      <c r="C11" s="97"/>
      <c r="D11" s="97"/>
      <c r="E11" s="165"/>
    </row>
    <row r="12" spans="1:6" ht="18.75" x14ac:dyDescent="0.25">
      <c r="A12" s="302" t="s">
        <v>110</v>
      </c>
      <c r="B12" s="102" t="s">
        <v>528</v>
      </c>
      <c r="C12" s="102" t="s">
        <v>631</v>
      </c>
      <c r="D12" s="102"/>
      <c r="E12" s="102" t="s">
        <v>630</v>
      </c>
    </row>
    <row r="13" spans="1:6" x14ac:dyDescent="0.25">
      <c r="A13" s="302"/>
      <c r="B13" s="101"/>
      <c r="C13" s="161"/>
      <c r="D13" s="99"/>
      <c r="E13" s="163"/>
    </row>
    <row r="14" spans="1:6" x14ac:dyDescent="0.25">
      <c r="A14" s="302"/>
      <c r="B14" s="101"/>
      <c r="C14" s="100"/>
      <c r="D14" s="112"/>
      <c r="E14" s="99"/>
      <c r="F14" s="303" t="s">
        <v>1676</v>
      </c>
    </row>
    <row r="15" spans="1:6" ht="28.5" x14ac:dyDescent="0.25">
      <c r="A15" s="181"/>
      <c r="B15" s="101">
        <v>43252</v>
      </c>
      <c r="C15" s="182" t="s">
        <v>1042</v>
      </c>
      <c r="D15" s="112"/>
      <c r="E15" s="164"/>
      <c r="F15" s="304"/>
    </row>
    <row r="16" spans="1:6" ht="18.75" x14ac:dyDescent="0.25">
      <c r="A16" s="181"/>
      <c r="B16" s="101"/>
      <c r="C16" s="100"/>
      <c r="D16" s="112"/>
      <c r="E16" s="99"/>
      <c r="F16" s="304"/>
    </row>
    <row r="17" spans="1:6" ht="18.75" x14ac:dyDescent="0.25">
      <c r="A17" s="181"/>
      <c r="B17" s="101">
        <v>43374</v>
      </c>
      <c r="C17" s="161" t="s">
        <v>1041</v>
      </c>
      <c r="D17" s="99"/>
      <c r="E17" s="163"/>
    </row>
    <row r="18" spans="1:6" ht="36.75" customHeight="1" x14ac:dyDescent="0.25">
      <c r="A18" s="186"/>
      <c r="B18" s="101">
        <v>43497</v>
      </c>
      <c r="C18" s="170" t="s">
        <v>1082</v>
      </c>
      <c r="D18" s="171">
        <v>9</v>
      </c>
      <c r="E18" s="99" t="s">
        <v>1202</v>
      </c>
      <c r="F18" s="305" t="s">
        <v>1674</v>
      </c>
    </row>
    <row r="19" spans="1:6" ht="40.5" customHeight="1" x14ac:dyDescent="0.25">
      <c r="A19" s="205"/>
      <c r="B19" s="101">
        <v>43586</v>
      </c>
      <c r="C19" s="170" t="s">
        <v>1261</v>
      </c>
      <c r="D19" s="171">
        <v>11</v>
      </c>
      <c r="E19" s="99" t="s">
        <v>1565</v>
      </c>
      <c r="F19" s="304"/>
    </row>
    <row r="20" spans="1:6" ht="32.25" customHeight="1" x14ac:dyDescent="0.25">
      <c r="A20" s="258"/>
      <c r="B20" s="101">
        <v>43709</v>
      </c>
      <c r="C20" s="170" t="s">
        <v>1584</v>
      </c>
      <c r="D20" s="171">
        <v>4</v>
      </c>
      <c r="E20" s="99" t="s">
        <v>1882</v>
      </c>
      <c r="F20" s="304"/>
    </row>
    <row r="21" spans="1:6" ht="18.75" x14ac:dyDescent="0.25">
      <c r="A21" s="286"/>
      <c r="B21" s="101">
        <v>43800</v>
      </c>
      <c r="C21" s="161" t="s">
        <v>629</v>
      </c>
      <c r="D21" s="99"/>
      <c r="E21" s="163" t="s">
        <v>1954</v>
      </c>
    </row>
    <row r="22" spans="1:6" x14ac:dyDescent="0.25">
      <c r="A22" s="97"/>
      <c r="B22" s="98"/>
      <c r="C22" s="97"/>
      <c r="D22" s="97"/>
      <c r="E22" s="165"/>
    </row>
    <row r="23" spans="1:6" ht="18.75" x14ac:dyDescent="0.25">
      <c r="A23" s="302" t="s">
        <v>43</v>
      </c>
      <c r="B23" s="102" t="s">
        <v>528</v>
      </c>
      <c r="C23" s="102" t="s">
        <v>631</v>
      </c>
      <c r="D23" s="102"/>
      <c r="E23" s="102" t="s">
        <v>630</v>
      </c>
    </row>
    <row r="24" spans="1:6" x14ac:dyDescent="0.25">
      <c r="A24" s="302"/>
      <c r="B24" s="101"/>
      <c r="C24" s="161"/>
      <c r="D24" s="99"/>
      <c r="E24" s="163"/>
    </row>
    <row r="25" spans="1:6" x14ac:dyDescent="0.25">
      <c r="A25" s="302"/>
      <c r="B25" s="101"/>
      <c r="C25" s="100"/>
      <c r="D25" s="112"/>
      <c r="E25" s="99"/>
      <c r="F25" s="303" t="s">
        <v>1676</v>
      </c>
    </row>
    <row r="26" spans="1:6" ht="28.5" x14ac:dyDescent="0.25">
      <c r="A26" s="181"/>
      <c r="B26" s="101">
        <v>43252</v>
      </c>
      <c r="C26" s="182" t="s">
        <v>1042</v>
      </c>
      <c r="D26" s="112"/>
      <c r="E26" s="164"/>
      <c r="F26" s="304"/>
    </row>
    <row r="27" spans="1:6" ht="18.75" x14ac:dyDescent="0.25">
      <c r="A27" s="181"/>
      <c r="B27" s="101"/>
      <c r="C27" s="100"/>
      <c r="D27" s="112"/>
      <c r="E27" s="99"/>
      <c r="F27" s="304"/>
    </row>
    <row r="28" spans="1:6" x14ac:dyDescent="0.25">
      <c r="A28" s="97"/>
      <c r="B28" s="101">
        <v>43374</v>
      </c>
      <c r="C28" s="161" t="s">
        <v>1041</v>
      </c>
      <c r="D28" s="99"/>
      <c r="E28" s="163"/>
    </row>
    <row r="29" spans="1:6" ht="36" customHeight="1" x14ac:dyDescent="0.25">
      <c r="A29" s="186"/>
      <c r="B29" s="101">
        <v>43497</v>
      </c>
      <c r="C29" s="170" t="s">
        <v>624</v>
      </c>
      <c r="D29" s="171">
        <v>10</v>
      </c>
      <c r="E29" s="99" t="s">
        <v>1191</v>
      </c>
      <c r="F29" s="305" t="s">
        <v>1674</v>
      </c>
    </row>
    <row r="30" spans="1:6" ht="40.5" customHeight="1" x14ac:dyDescent="0.25">
      <c r="A30" s="208"/>
      <c r="B30" s="101">
        <v>43586</v>
      </c>
      <c r="C30" s="170" t="s">
        <v>1295</v>
      </c>
      <c r="D30" s="171">
        <v>10</v>
      </c>
      <c r="E30" s="99" t="s">
        <v>1566</v>
      </c>
      <c r="F30" s="304"/>
    </row>
    <row r="31" spans="1:6" ht="32.25" customHeight="1" x14ac:dyDescent="0.25">
      <c r="A31" s="258"/>
      <c r="B31" s="101">
        <v>43709</v>
      </c>
      <c r="C31" s="170" t="s">
        <v>1584</v>
      </c>
      <c r="D31" s="171">
        <v>4</v>
      </c>
      <c r="E31" s="99" t="s">
        <v>1882</v>
      </c>
      <c r="F31" s="304"/>
    </row>
    <row r="32" spans="1:6" ht="18.75" x14ac:dyDescent="0.25">
      <c r="A32" s="286"/>
      <c r="B32" s="101">
        <v>43800</v>
      </c>
      <c r="C32" s="161" t="s">
        <v>629</v>
      </c>
      <c r="D32" s="99"/>
      <c r="E32" s="163" t="s">
        <v>1954</v>
      </c>
    </row>
    <row r="33" spans="1:6" x14ac:dyDescent="0.25">
      <c r="A33" s="97"/>
      <c r="B33" s="98"/>
      <c r="C33" s="97"/>
      <c r="D33" s="97"/>
      <c r="E33" s="165"/>
    </row>
    <row r="34" spans="1:6" ht="18.75" x14ac:dyDescent="0.25">
      <c r="A34" s="302" t="s">
        <v>96</v>
      </c>
      <c r="B34" s="102" t="s">
        <v>528</v>
      </c>
      <c r="C34" s="102" t="s">
        <v>631</v>
      </c>
      <c r="D34" s="102"/>
      <c r="E34" s="102" t="s">
        <v>630</v>
      </c>
    </row>
    <row r="35" spans="1:6" x14ac:dyDescent="0.25">
      <c r="A35" s="302"/>
      <c r="B35" s="101"/>
      <c r="C35" s="161"/>
      <c r="D35" s="99"/>
      <c r="E35" s="163"/>
    </row>
    <row r="36" spans="1:6" x14ac:dyDescent="0.25">
      <c r="A36" s="302"/>
      <c r="B36" s="101"/>
      <c r="C36" s="100"/>
      <c r="D36" s="112"/>
      <c r="E36" s="99"/>
      <c r="F36" s="303" t="s">
        <v>1676</v>
      </c>
    </row>
    <row r="37" spans="1:6" ht="28.5" x14ac:dyDescent="0.25">
      <c r="A37" s="181"/>
      <c r="B37" s="101">
        <v>43252</v>
      </c>
      <c r="C37" s="182" t="s">
        <v>1042</v>
      </c>
      <c r="D37" s="112"/>
      <c r="E37" s="164"/>
      <c r="F37" s="304"/>
    </row>
    <row r="38" spans="1:6" ht="18.75" x14ac:dyDescent="0.25">
      <c r="A38" s="181"/>
      <c r="B38" s="101"/>
      <c r="C38" s="100"/>
      <c r="D38" s="112"/>
      <c r="E38" s="99"/>
      <c r="F38" s="304"/>
    </row>
    <row r="39" spans="1:6" ht="18.75" x14ac:dyDescent="0.25">
      <c r="A39" s="181"/>
      <c r="B39" s="101">
        <v>43374</v>
      </c>
      <c r="C39" s="161" t="s">
        <v>1041</v>
      </c>
      <c r="D39" s="99"/>
      <c r="E39" s="163"/>
    </row>
    <row r="40" spans="1:6" ht="18.75" x14ac:dyDescent="0.25">
      <c r="A40" s="186"/>
      <c r="B40" s="101">
        <v>43497</v>
      </c>
      <c r="C40" s="170" t="s">
        <v>624</v>
      </c>
      <c r="D40" s="171">
        <v>10</v>
      </c>
      <c r="E40" s="99" t="s">
        <v>1181</v>
      </c>
      <c r="F40" s="305" t="s">
        <v>1674</v>
      </c>
    </row>
    <row r="41" spans="1:6" ht="40.5" customHeight="1" x14ac:dyDescent="0.25">
      <c r="A41" s="208"/>
      <c r="B41" s="101">
        <v>43586</v>
      </c>
      <c r="C41" s="170" t="s">
        <v>1296</v>
      </c>
      <c r="D41" s="171">
        <v>10</v>
      </c>
      <c r="E41" s="99" t="s">
        <v>1566</v>
      </c>
      <c r="F41" s="304"/>
    </row>
    <row r="42" spans="1:6" ht="32.25" customHeight="1" x14ac:dyDescent="0.25">
      <c r="A42" s="258"/>
      <c r="B42" s="101">
        <v>43709</v>
      </c>
      <c r="C42" s="170" t="s">
        <v>1584</v>
      </c>
      <c r="D42" s="171">
        <v>4</v>
      </c>
      <c r="E42" s="99" t="s">
        <v>1882</v>
      </c>
      <c r="F42" s="304"/>
    </row>
    <row r="43" spans="1:6" ht="18.75" x14ac:dyDescent="0.25">
      <c r="A43" s="286"/>
      <c r="B43" s="101">
        <v>43800</v>
      </c>
      <c r="C43" s="161" t="s">
        <v>629</v>
      </c>
      <c r="D43" s="99"/>
      <c r="E43" s="163" t="s">
        <v>1954</v>
      </c>
    </row>
    <row r="44" spans="1:6" x14ac:dyDescent="0.25">
      <c r="A44" s="97"/>
      <c r="B44" s="98"/>
      <c r="C44" s="97"/>
      <c r="D44" s="97"/>
      <c r="E44" s="165"/>
    </row>
    <row r="45" spans="1:6" ht="18.75" x14ac:dyDescent="0.25">
      <c r="A45" s="302" t="s">
        <v>59</v>
      </c>
      <c r="B45" s="102" t="s">
        <v>528</v>
      </c>
      <c r="C45" s="102" t="s">
        <v>631</v>
      </c>
      <c r="D45" s="102"/>
      <c r="E45" s="102" t="s">
        <v>630</v>
      </c>
    </row>
    <row r="46" spans="1:6" x14ac:dyDescent="0.25">
      <c r="A46" s="302"/>
      <c r="B46" s="101"/>
      <c r="C46" s="161"/>
      <c r="D46" s="99"/>
      <c r="E46" s="163"/>
    </row>
    <row r="47" spans="1:6" x14ac:dyDescent="0.25">
      <c r="A47" s="302"/>
      <c r="B47" s="101"/>
      <c r="C47" s="100"/>
      <c r="D47" s="112"/>
      <c r="E47" s="99"/>
      <c r="F47" s="303" t="s">
        <v>1676</v>
      </c>
    </row>
    <row r="48" spans="1:6" ht="28.5" x14ac:dyDescent="0.25">
      <c r="A48" s="181"/>
      <c r="B48" s="101">
        <v>43252</v>
      </c>
      <c r="C48" s="182" t="s">
        <v>1042</v>
      </c>
      <c r="D48" s="112"/>
      <c r="E48" s="164"/>
      <c r="F48" s="304"/>
    </row>
    <row r="49" spans="1:6" ht="18.75" x14ac:dyDescent="0.25">
      <c r="A49" s="181"/>
      <c r="B49" s="101"/>
      <c r="C49" s="100"/>
      <c r="D49" s="112"/>
      <c r="E49" s="99"/>
      <c r="F49" s="304"/>
    </row>
    <row r="50" spans="1:6" ht="18.75" x14ac:dyDescent="0.25">
      <c r="A50" s="181"/>
      <c r="B50" s="101">
        <v>43374</v>
      </c>
      <c r="C50" s="161" t="s">
        <v>1041</v>
      </c>
      <c r="D50" s="99"/>
      <c r="E50" s="163"/>
    </row>
    <row r="51" spans="1:6" ht="18.75" x14ac:dyDescent="0.25">
      <c r="A51" s="197"/>
      <c r="B51" s="101">
        <v>43525</v>
      </c>
      <c r="C51" s="170" t="s">
        <v>1169</v>
      </c>
      <c r="D51" s="171">
        <v>9</v>
      </c>
      <c r="E51" s="99" t="s">
        <v>1080</v>
      </c>
      <c r="F51" s="305" t="s">
        <v>1674</v>
      </c>
    </row>
    <row r="52" spans="1:6" ht="40.5" customHeight="1" x14ac:dyDescent="0.25">
      <c r="A52" s="208"/>
      <c r="B52" s="101">
        <v>43586</v>
      </c>
      <c r="C52" s="170" t="s">
        <v>1296</v>
      </c>
      <c r="D52" s="171">
        <v>10</v>
      </c>
      <c r="E52" s="99" t="s">
        <v>1566</v>
      </c>
      <c r="F52" s="304"/>
    </row>
    <row r="53" spans="1:6" ht="32.25" customHeight="1" x14ac:dyDescent="0.25">
      <c r="A53" s="258"/>
      <c r="B53" s="101">
        <v>43709</v>
      </c>
      <c r="C53" s="170" t="s">
        <v>1584</v>
      </c>
      <c r="D53" s="171">
        <v>4</v>
      </c>
      <c r="E53" s="99" t="s">
        <v>1882</v>
      </c>
      <c r="F53" s="304"/>
    </row>
    <row r="54" spans="1:6" ht="18.75" x14ac:dyDescent="0.25">
      <c r="A54" s="286"/>
      <c r="B54" s="101">
        <v>43800</v>
      </c>
      <c r="C54" s="161" t="s">
        <v>629</v>
      </c>
      <c r="D54" s="99"/>
      <c r="E54" s="163" t="s">
        <v>1954</v>
      </c>
    </row>
    <row r="55" spans="1:6" x14ac:dyDescent="0.25">
      <c r="A55" s="97"/>
      <c r="B55" s="98"/>
      <c r="C55" s="97"/>
      <c r="D55" s="97"/>
      <c r="E55" s="165"/>
    </row>
    <row r="56" spans="1:6" ht="18.75" x14ac:dyDescent="0.25">
      <c r="A56" s="302" t="s">
        <v>164</v>
      </c>
      <c r="B56" s="102" t="s">
        <v>528</v>
      </c>
      <c r="C56" s="102" t="s">
        <v>631</v>
      </c>
      <c r="D56" s="102"/>
      <c r="E56" s="102" t="s">
        <v>630</v>
      </c>
    </row>
    <row r="57" spans="1:6" x14ac:dyDescent="0.25">
      <c r="A57" s="302"/>
      <c r="B57" s="101"/>
      <c r="C57" s="161"/>
      <c r="D57" s="99"/>
      <c r="E57" s="163"/>
    </row>
    <row r="58" spans="1:6" x14ac:dyDescent="0.25">
      <c r="A58" s="302"/>
      <c r="B58" s="101"/>
      <c r="C58" s="100"/>
      <c r="D58" s="112"/>
      <c r="E58" s="99"/>
      <c r="F58" s="303" t="s">
        <v>1676</v>
      </c>
    </row>
    <row r="59" spans="1:6" ht="28.5" x14ac:dyDescent="0.25">
      <c r="A59" s="181"/>
      <c r="B59" s="101">
        <v>43252</v>
      </c>
      <c r="C59" s="182" t="s">
        <v>1042</v>
      </c>
      <c r="D59" s="112"/>
      <c r="E59" s="164"/>
      <c r="F59" s="304"/>
    </row>
    <row r="60" spans="1:6" ht="18.75" x14ac:dyDescent="0.25">
      <c r="A60" s="181"/>
      <c r="B60" s="101"/>
      <c r="C60" s="100"/>
      <c r="D60" s="112"/>
      <c r="E60" s="99"/>
      <c r="F60" s="304"/>
    </row>
    <row r="61" spans="1:6" x14ac:dyDescent="0.25">
      <c r="A61" s="97"/>
      <c r="B61" s="101">
        <v>43374</v>
      </c>
      <c r="C61" s="161" t="s">
        <v>1041</v>
      </c>
      <c r="D61" s="99"/>
      <c r="E61" s="163"/>
    </row>
    <row r="62" spans="1:6" ht="30.75" customHeight="1" x14ac:dyDescent="0.25">
      <c r="A62" s="197"/>
      <c r="B62" s="101">
        <v>43525</v>
      </c>
      <c r="C62" s="170" t="s">
        <v>1099</v>
      </c>
      <c r="D62" s="171">
        <v>10</v>
      </c>
      <c r="E62" s="99" t="s">
        <v>1297</v>
      </c>
      <c r="F62" s="305" t="s">
        <v>1674</v>
      </c>
    </row>
    <row r="63" spans="1:6" ht="40.5" customHeight="1" x14ac:dyDescent="0.25">
      <c r="A63" s="223"/>
      <c r="B63" s="101">
        <v>43586</v>
      </c>
      <c r="C63" s="170" t="s">
        <v>1311</v>
      </c>
      <c r="D63" s="171">
        <v>9</v>
      </c>
      <c r="E63" s="99" t="s">
        <v>1566</v>
      </c>
      <c r="F63" s="304"/>
    </row>
    <row r="64" spans="1:6" ht="32.25" customHeight="1" x14ac:dyDescent="0.25">
      <c r="A64" s="258"/>
      <c r="B64" s="101">
        <v>43709</v>
      </c>
      <c r="C64" s="170" t="s">
        <v>1584</v>
      </c>
      <c r="D64" s="171">
        <v>4</v>
      </c>
      <c r="E64" s="99" t="s">
        <v>1882</v>
      </c>
      <c r="F64" s="304"/>
    </row>
    <row r="65" spans="1:6" ht="18.75" x14ac:dyDescent="0.25">
      <c r="A65" s="286"/>
      <c r="B65" s="101">
        <v>43800</v>
      </c>
      <c r="C65" s="161" t="s">
        <v>629</v>
      </c>
      <c r="D65" s="99"/>
      <c r="E65" s="163" t="s">
        <v>1954</v>
      </c>
    </row>
    <row r="66" spans="1:6" x14ac:dyDescent="0.25">
      <c r="A66" s="97"/>
      <c r="B66" s="98"/>
      <c r="C66" s="97"/>
      <c r="D66" s="97"/>
      <c r="E66" s="165"/>
    </row>
    <row r="67" spans="1:6" ht="18.75" x14ac:dyDescent="0.25">
      <c r="A67" s="302" t="s">
        <v>280</v>
      </c>
      <c r="B67" s="102" t="s">
        <v>528</v>
      </c>
      <c r="C67" s="102" t="s">
        <v>631</v>
      </c>
      <c r="D67" s="102"/>
      <c r="E67" s="102" t="s">
        <v>630</v>
      </c>
    </row>
    <row r="68" spans="1:6" x14ac:dyDescent="0.25">
      <c r="A68" s="302"/>
      <c r="B68" s="101"/>
      <c r="C68" s="161"/>
      <c r="D68" s="99"/>
      <c r="E68" s="163"/>
    </row>
    <row r="69" spans="1:6" x14ac:dyDescent="0.25">
      <c r="A69" s="302"/>
      <c r="B69" s="101"/>
      <c r="C69" s="100"/>
      <c r="D69" s="112"/>
      <c r="E69" s="99"/>
      <c r="F69" s="303" t="s">
        <v>1676</v>
      </c>
    </row>
    <row r="70" spans="1:6" ht="28.5" x14ac:dyDescent="0.25">
      <c r="A70" s="181"/>
      <c r="B70" s="101">
        <v>43252</v>
      </c>
      <c r="C70" s="182" t="s">
        <v>1042</v>
      </c>
      <c r="D70" s="112"/>
      <c r="E70" s="164"/>
      <c r="F70" s="304"/>
    </row>
    <row r="71" spans="1:6" ht="18.75" x14ac:dyDescent="0.25">
      <c r="A71" s="181"/>
      <c r="B71" s="101"/>
      <c r="C71" s="100"/>
      <c r="D71" s="112"/>
      <c r="E71" s="99"/>
      <c r="F71" s="304"/>
    </row>
    <row r="72" spans="1:6" ht="18.75" x14ac:dyDescent="0.25">
      <c r="A72" s="181"/>
      <c r="B72" s="101">
        <v>43374</v>
      </c>
      <c r="C72" s="161" t="s">
        <v>1041</v>
      </c>
      <c r="D72" s="99"/>
      <c r="E72" s="163"/>
    </row>
    <row r="73" spans="1:6" ht="32.25" customHeight="1" x14ac:dyDescent="0.25">
      <c r="A73" s="197"/>
      <c r="B73" s="101">
        <v>43525</v>
      </c>
      <c r="C73" s="170" t="s">
        <v>1156</v>
      </c>
      <c r="D73" s="171">
        <v>7</v>
      </c>
      <c r="E73" s="99" t="s">
        <v>1333</v>
      </c>
      <c r="F73" s="305" t="s">
        <v>1962</v>
      </c>
    </row>
    <row r="74" spans="1:6" ht="40.5" customHeight="1" x14ac:dyDescent="0.25">
      <c r="A74" s="223"/>
      <c r="B74" s="101">
        <v>43586</v>
      </c>
      <c r="C74" s="170" t="s">
        <v>1311</v>
      </c>
      <c r="D74" s="171">
        <v>9</v>
      </c>
      <c r="E74" s="99" t="s">
        <v>1566</v>
      </c>
      <c r="F74" s="304"/>
    </row>
    <row r="75" spans="1:6" ht="32.25" customHeight="1" x14ac:dyDescent="0.25">
      <c r="A75" s="258"/>
      <c r="B75" s="101">
        <v>43709</v>
      </c>
      <c r="C75" s="170" t="s">
        <v>1584</v>
      </c>
      <c r="D75" s="171">
        <v>4</v>
      </c>
      <c r="E75" s="99" t="s">
        <v>1882</v>
      </c>
      <c r="F75" s="304"/>
    </row>
    <row r="76" spans="1:6" ht="18.75" x14ac:dyDescent="0.25">
      <c r="A76" s="286"/>
      <c r="B76" s="101">
        <v>43800</v>
      </c>
      <c r="C76" s="161" t="s">
        <v>629</v>
      </c>
      <c r="D76" s="99"/>
      <c r="E76" s="163" t="s">
        <v>1954</v>
      </c>
    </row>
    <row r="77" spans="1:6" x14ac:dyDescent="0.25">
      <c r="A77" s="97"/>
      <c r="B77" s="98"/>
      <c r="C77" s="97"/>
      <c r="D77" s="97"/>
      <c r="E77" s="165"/>
    </row>
    <row r="78" spans="1:6" ht="18.75" x14ac:dyDescent="0.25">
      <c r="A78" s="302" t="s">
        <v>599</v>
      </c>
      <c r="B78" s="102" t="s">
        <v>528</v>
      </c>
      <c r="C78" s="102" t="s">
        <v>631</v>
      </c>
      <c r="D78" s="102"/>
      <c r="E78" s="102" t="s">
        <v>630</v>
      </c>
    </row>
    <row r="79" spans="1:6" x14ac:dyDescent="0.25">
      <c r="A79" s="302"/>
      <c r="B79" s="101"/>
      <c r="C79" s="161"/>
      <c r="D79" s="99"/>
      <c r="E79" s="163"/>
    </row>
    <row r="80" spans="1:6" x14ac:dyDescent="0.25">
      <c r="A80" s="302"/>
      <c r="B80" s="101"/>
      <c r="C80" s="100"/>
      <c r="D80" s="112"/>
      <c r="E80" s="99"/>
      <c r="F80" s="303" t="s">
        <v>1676</v>
      </c>
    </row>
    <row r="81" spans="1:6" ht="28.5" x14ac:dyDescent="0.25">
      <c r="A81" s="181"/>
      <c r="B81" s="101">
        <v>43252</v>
      </c>
      <c r="C81" s="182" t="s">
        <v>1042</v>
      </c>
      <c r="D81" s="112"/>
      <c r="E81" s="164"/>
      <c r="F81" s="304"/>
    </row>
    <row r="82" spans="1:6" ht="18.75" x14ac:dyDescent="0.25">
      <c r="A82" s="181"/>
      <c r="B82" s="101"/>
      <c r="C82" s="100"/>
      <c r="D82" s="112"/>
      <c r="E82" s="99"/>
      <c r="F82" s="304"/>
    </row>
    <row r="83" spans="1:6" ht="18.75" x14ac:dyDescent="0.25">
      <c r="A83" s="181"/>
      <c r="B83" s="101">
        <v>43374</v>
      </c>
      <c r="C83" s="161" t="s">
        <v>1041</v>
      </c>
      <c r="D83" s="99"/>
      <c r="E83" s="163"/>
    </row>
    <row r="84" spans="1:6" ht="32.25" customHeight="1" x14ac:dyDescent="0.25">
      <c r="A84" s="197"/>
      <c r="B84" s="101">
        <v>43525</v>
      </c>
      <c r="C84" s="170" t="s">
        <v>1155</v>
      </c>
      <c r="D84" s="171">
        <v>9</v>
      </c>
      <c r="E84" s="99" t="s">
        <v>1153</v>
      </c>
      <c r="F84" s="305" t="s">
        <v>1963</v>
      </c>
    </row>
    <row r="85" spans="1:6" ht="40.5" customHeight="1" x14ac:dyDescent="0.25">
      <c r="A85" s="226"/>
      <c r="B85" s="101">
        <v>43586</v>
      </c>
      <c r="C85" s="170" t="s">
        <v>1328</v>
      </c>
      <c r="D85" s="171">
        <v>0</v>
      </c>
      <c r="E85" s="99" t="s">
        <v>1567</v>
      </c>
      <c r="F85" s="304"/>
    </row>
    <row r="86" spans="1:6" ht="40.5" customHeight="1" x14ac:dyDescent="0.25">
      <c r="A86" s="249"/>
      <c r="B86" s="101">
        <v>43678</v>
      </c>
      <c r="C86" s="170" t="s">
        <v>1614</v>
      </c>
      <c r="D86" s="171">
        <v>9</v>
      </c>
      <c r="E86" s="99" t="s">
        <v>1662</v>
      </c>
      <c r="F86" s="304"/>
    </row>
    <row r="87" spans="1:6" ht="18.75" x14ac:dyDescent="0.25">
      <c r="A87" s="266"/>
      <c r="B87" s="101">
        <v>43739</v>
      </c>
      <c r="C87" s="161" t="s">
        <v>629</v>
      </c>
      <c r="D87" s="99"/>
      <c r="E87" s="163" t="s">
        <v>1691</v>
      </c>
    </row>
    <row r="88" spans="1:6" x14ac:dyDescent="0.25">
      <c r="A88" s="97"/>
      <c r="B88" s="98"/>
      <c r="C88" s="97"/>
      <c r="D88" s="97"/>
      <c r="E88" s="165"/>
    </row>
    <row r="89" spans="1:6" ht="18.75" x14ac:dyDescent="0.25">
      <c r="A89" s="302" t="s">
        <v>600</v>
      </c>
      <c r="B89" s="102" t="s">
        <v>528</v>
      </c>
      <c r="C89" s="102" t="s">
        <v>631</v>
      </c>
      <c r="D89" s="102"/>
      <c r="E89" s="102" t="s">
        <v>630</v>
      </c>
    </row>
    <row r="90" spans="1:6" x14ac:dyDescent="0.25">
      <c r="A90" s="302"/>
      <c r="B90" s="101"/>
      <c r="C90" s="161"/>
      <c r="D90" s="99"/>
      <c r="E90" s="163"/>
    </row>
    <row r="91" spans="1:6" x14ac:dyDescent="0.25">
      <c r="A91" s="302"/>
      <c r="B91" s="101"/>
      <c r="C91" s="100"/>
      <c r="D91" s="112"/>
      <c r="E91" s="99"/>
      <c r="F91" s="303" t="s">
        <v>1676</v>
      </c>
    </row>
    <row r="92" spans="1:6" ht="28.5" x14ac:dyDescent="0.25">
      <c r="A92" s="181"/>
      <c r="B92" s="101">
        <v>43252</v>
      </c>
      <c r="C92" s="182" t="s">
        <v>1042</v>
      </c>
      <c r="D92" s="112"/>
      <c r="E92" s="164"/>
      <c r="F92" s="304"/>
    </row>
    <row r="93" spans="1:6" ht="18.75" x14ac:dyDescent="0.25">
      <c r="A93" s="181"/>
      <c r="B93" s="101"/>
      <c r="C93" s="100"/>
      <c r="D93" s="112"/>
      <c r="E93" s="99"/>
      <c r="F93" s="304"/>
    </row>
    <row r="94" spans="1:6" ht="18.75" x14ac:dyDescent="0.25">
      <c r="A94" s="181"/>
      <c r="B94" s="101">
        <v>43374</v>
      </c>
      <c r="C94" s="161" t="s">
        <v>1041</v>
      </c>
      <c r="D94" s="99"/>
      <c r="E94" s="163"/>
    </row>
    <row r="95" spans="1:6" ht="32.25" customHeight="1" x14ac:dyDescent="0.25">
      <c r="A95" s="197"/>
      <c r="B95" s="101">
        <v>43525</v>
      </c>
      <c r="C95" s="170" t="s">
        <v>1155</v>
      </c>
      <c r="D95" s="171">
        <v>9</v>
      </c>
      <c r="E95" s="99" t="s">
        <v>1153</v>
      </c>
      <c r="F95" s="305" t="s">
        <v>1890</v>
      </c>
    </row>
    <row r="96" spans="1:6" ht="40.5" customHeight="1" x14ac:dyDescent="0.25">
      <c r="A96" s="226"/>
      <c r="B96" s="101">
        <v>43586</v>
      </c>
      <c r="C96" s="170" t="s">
        <v>1330</v>
      </c>
      <c r="D96" s="171">
        <v>8</v>
      </c>
      <c r="E96" s="99" t="s">
        <v>1568</v>
      </c>
      <c r="F96" s="304"/>
    </row>
    <row r="97" spans="1:6" ht="30.75" customHeight="1" x14ac:dyDescent="0.25">
      <c r="A97" s="249"/>
      <c r="B97" s="101">
        <v>43525</v>
      </c>
      <c r="C97" s="170" t="s">
        <v>1615</v>
      </c>
      <c r="D97" s="171">
        <v>10</v>
      </c>
      <c r="E97" s="99" t="s">
        <v>1616</v>
      </c>
      <c r="F97" s="304"/>
    </row>
    <row r="98" spans="1:6" ht="18.75" x14ac:dyDescent="0.25">
      <c r="A98" s="266"/>
      <c r="B98" s="101">
        <v>43739</v>
      </c>
      <c r="C98" s="161" t="s">
        <v>629</v>
      </c>
      <c r="D98" s="99"/>
      <c r="E98" s="163" t="s">
        <v>1691</v>
      </c>
    </row>
    <row r="99" spans="1:6" x14ac:dyDescent="0.25">
      <c r="A99" s="97"/>
      <c r="B99" s="98"/>
      <c r="C99" s="97"/>
      <c r="D99" s="97"/>
      <c r="E99" s="165"/>
    </row>
  </sheetData>
  <mergeCells count="27">
    <mergeCell ref="F73:F75"/>
    <mergeCell ref="F62:F64"/>
    <mergeCell ref="F51:F53"/>
    <mergeCell ref="F40:F42"/>
    <mergeCell ref="F29:F31"/>
    <mergeCell ref="A67:A69"/>
    <mergeCell ref="F69:F71"/>
    <mergeCell ref="A34:A36"/>
    <mergeCell ref="F36:F38"/>
    <mergeCell ref="A45:A47"/>
    <mergeCell ref="F47:F49"/>
    <mergeCell ref="A56:A58"/>
    <mergeCell ref="F58:F60"/>
    <mergeCell ref="A1:A3"/>
    <mergeCell ref="F3:F5"/>
    <mergeCell ref="A12:A14"/>
    <mergeCell ref="F14:F16"/>
    <mergeCell ref="A23:A25"/>
    <mergeCell ref="F25:F27"/>
    <mergeCell ref="F18:F20"/>
    <mergeCell ref="F7:F9"/>
    <mergeCell ref="A78:A80"/>
    <mergeCell ref="F80:F82"/>
    <mergeCell ref="A89:A91"/>
    <mergeCell ref="F91:F93"/>
    <mergeCell ref="F95:F97"/>
    <mergeCell ref="F84:F8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3"/>
  <sheetViews>
    <sheetView topLeftCell="A70" zoomScale="85" zoomScaleNormal="85" workbookViewId="0">
      <selection activeCell="F92" sqref="F92"/>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10.42578125" customWidth="1"/>
    <col min="5" max="5" width="161" style="166" bestFit="1" customWidth="1"/>
    <col min="6" max="6" width="26.285156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628</v>
      </c>
    </row>
    <row r="3" spans="1:6" ht="32.25" customHeight="1" x14ac:dyDescent="0.25">
      <c r="A3" s="302"/>
      <c r="B3" s="101">
        <v>43040</v>
      </c>
      <c r="C3" s="100" t="s">
        <v>633</v>
      </c>
      <c r="D3" s="112">
        <v>2</v>
      </c>
      <c r="E3" s="99" t="s">
        <v>939</v>
      </c>
      <c r="F3" s="303" t="s">
        <v>956</v>
      </c>
    </row>
    <row r="4" spans="1:6" ht="32.25" customHeight="1" x14ac:dyDescent="0.25">
      <c r="A4" s="116"/>
      <c r="B4" s="101">
        <v>43252</v>
      </c>
      <c r="C4" s="100" t="s">
        <v>733</v>
      </c>
      <c r="D4" s="112">
        <v>8</v>
      </c>
      <c r="E4" s="164" t="s">
        <v>732</v>
      </c>
      <c r="F4" s="304"/>
    </row>
    <row r="5" spans="1:6" ht="32.25" customHeight="1" x14ac:dyDescent="0.25">
      <c r="A5" s="129"/>
      <c r="B5" s="101">
        <v>43344</v>
      </c>
      <c r="C5" s="100" t="s">
        <v>843</v>
      </c>
      <c r="D5" s="112">
        <v>5</v>
      </c>
      <c r="E5" s="99" t="s">
        <v>940</v>
      </c>
      <c r="F5" s="304"/>
    </row>
    <row r="6" spans="1:6" ht="18.75" x14ac:dyDescent="0.25">
      <c r="A6" s="159"/>
      <c r="B6" s="101">
        <v>43405</v>
      </c>
      <c r="C6" s="161" t="s">
        <v>629</v>
      </c>
      <c r="D6" s="99"/>
      <c r="E6" s="163" t="s">
        <v>930</v>
      </c>
    </row>
    <row r="7" spans="1:6" ht="18.75" x14ac:dyDescent="0.25">
      <c r="A7" s="193"/>
      <c r="B7" s="101">
        <v>43525</v>
      </c>
      <c r="C7" s="170" t="s">
        <v>673</v>
      </c>
      <c r="D7" s="171">
        <v>11</v>
      </c>
      <c r="E7" s="99" t="s">
        <v>1110</v>
      </c>
      <c r="F7" s="305" t="s">
        <v>1965</v>
      </c>
    </row>
    <row r="8" spans="1:6" ht="40.5" customHeight="1" x14ac:dyDescent="0.25">
      <c r="A8" s="226"/>
      <c r="B8" s="101">
        <v>43617</v>
      </c>
      <c r="C8" s="170" t="s">
        <v>1339</v>
      </c>
      <c r="D8" s="171">
        <v>12</v>
      </c>
      <c r="E8" s="99" t="s">
        <v>1617</v>
      </c>
      <c r="F8" s="304"/>
    </row>
    <row r="9" spans="1:6" ht="32.25" customHeight="1" x14ac:dyDescent="0.25">
      <c r="A9" s="260"/>
      <c r="B9" s="101">
        <v>43739</v>
      </c>
      <c r="C9" s="170" t="s">
        <v>1646</v>
      </c>
      <c r="D9" s="171">
        <v>7</v>
      </c>
      <c r="E9" s="99" t="s">
        <v>1884</v>
      </c>
      <c r="F9" s="304"/>
    </row>
    <row r="10" spans="1:6" ht="18.75" x14ac:dyDescent="0.25">
      <c r="A10" s="283"/>
      <c r="B10" s="101">
        <v>43770</v>
      </c>
      <c r="C10" s="161" t="s">
        <v>629</v>
      </c>
      <c r="D10" s="99"/>
      <c r="E10" s="163" t="s">
        <v>1937</v>
      </c>
    </row>
    <row r="11" spans="1:6" x14ac:dyDescent="0.25">
      <c r="A11" s="97"/>
      <c r="B11" s="98"/>
      <c r="C11" s="97"/>
      <c r="D11" s="97"/>
      <c r="E11" s="165"/>
    </row>
    <row r="12" spans="1:6" ht="18.75" x14ac:dyDescent="0.25">
      <c r="A12" s="302" t="s">
        <v>110</v>
      </c>
      <c r="B12" s="102" t="s">
        <v>528</v>
      </c>
      <c r="C12" s="102" t="s">
        <v>631</v>
      </c>
      <c r="D12" s="102"/>
      <c r="E12" s="102" t="s">
        <v>630</v>
      </c>
    </row>
    <row r="13" spans="1:6" x14ac:dyDescent="0.25">
      <c r="A13" s="302"/>
      <c r="B13" s="101">
        <v>43009</v>
      </c>
      <c r="C13" s="161" t="s">
        <v>629</v>
      </c>
      <c r="D13" s="99"/>
      <c r="E13" s="163" t="s">
        <v>628</v>
      </c>
    </row>
    <row r="14" spans="1:6" ht="32.25" customHeight="1" x14ac:dyDescent="0.25">
      <c r="A14" s="302"/>
      <c r="B14" s="101">
        <v>43040</v>
      </c>
      <c r="C14" s="100" t="s">
        <v>633</v>
      </c>
      <c r="D14" s="112">
        <v>2</v>
      </c>
      <c r="E14" s="99" t="s">
        <v>941</v>
      </c>
      <c r="F14" s="303" t="s">
        <v>987</v>
      </c>
    </row>
    <row r="15" spans="1:6" ht="32.25" customHeight="1" x14ac:dyDescent="0.25">
      <c r="A15" s="116"/>
      <c r="B15" s="101">
        <v>43252</v>
      </c>
      <c r="C15" s="100" t="s">
        <v>734</v>
      </c>
      <c r="D15" s="112">
        <v>8</v>
      </c>
      <c r="E15" s="164" t="s">
        <v>732</v>
      </c>
      <c r="F15" s="304"/>
    </row>
    <row r="16" spans="1:6" ht="32.25" customHeight="1" x14ac:dyDescent="0.25">
      <c r="A16" s="129"/>
      <c r="B16" s="101">
        <v>43344</v>
      </c>
      <c r="C16" s="100" t="s">
        <v>844</v>
      </c>
      <c r="D16" s="112">
        <v>1</v>
      </c>
      <c r="E16" s="99" t="s">
        <v>942</v>
      </c>
      <c r="F16" s="304"/>
    </row>
    <row r="17" spans="1:6" ht="18.75" x14ac:dyDescent="0.25">
      <c r="A17" s="159"/>
      <c r="B17" s="101">
        <v>43405</v>
      </c>
      <c r="C17" s="161" t="s">
        <v>629</v>
      </c>
      <c r="D17" s="99"/>
      <c r="E17" s="163" t="s">
        <v>930</v>
      </c>
    </row>
    <row r="18" spans="1:6" ht="18.75" x14ac:dyDescent="0.25">
      <c r="A18" s="193"/>
      <c r="B18" s="101">
        <v>43525</v>
      </c>
      <c r="C18" s="170" t="s">
        <v>1111</v>
      </c>
      <c r="D18" s="171">
        <v>11</v>
      </c>
      <c r="E18" s="99" t="s">
        <v>1110</v>
      </c>
      <c r="F18" s="305" t="s">
        <v>1966</v>
      </c>
    </row>
    <row r="19" spans="1:6" ht="40.5" customHeight="1" x14ac:dyDescent="0.25">
      <c r="A19" s="226"/>
      <c r="B19" s="101">
        <v>43586</v>
      </c>
      <c r="C19" s="170" t="s">
        <v>1340</v>
      </c>
      <c r="D19" s="171">
        <v>4</v>
      </c>
      <c r="E19" s="99" t="s">
        <v>1618</v>
      </c>
      <c r="F19" s="304"/>
    </row>
    <row r="20" spans="1:6" ht="32.25" customHeight="1" x14ac:dyDescent="0.25">
      <c r="A20" s="260"/>
      <c r="B20" s="101">
        <v>43739</v>
      </c>
      <c r="C20" s="170" t="s">
        <v>1663</v>
      </c>
      <c r="D20" s="171">
        <v>7</v>
      </c>
      <c r="E20" s="99" t="s">
        <v>1885</v>
      </c>
      <c r="F20" s="304"/>
    </row>
    <row r="21" spans="1:6" ht="18.75" x14ac:dyDescent="0.25">
      <c r="A21" s="283"/>
      <c r="B21" s="101">
        <v>43770</v>
      </c>
      <c r="C21" s="161" t="s">
        <v>629</v>
      </c>
      <c r="D21" s="99"/>
      <c r="E21" s="163" t="s">
        <v>1937</v>
      </c>
    </row>
    <row r="22" spans="1:6" x14ac:dyDescent="0.25">
      <c r="A22" s="97"/>
      <c r="B22" s="98"/>
      <c r="C22" s="97"/>
      <c r="D22" s="97"/>
      <c r="E22" s="165"/>
    </row>
    <row r="23" spans="1:6" ht="18.75" x14ac:dyDescent="0.25">
      <c r="A23" s="302" t="s">
        <v>43</v>
      </c>
      <c r="B23" s="102" t="s">
        <v>528</v>
      </c>
      <c r="C23" s="102" t="s">
        <v>631</v>
      </c>
      <c r="D23" s="102"/>
      <c r="E23" s="102" t="s">
        <v>630</v>
      </c>
    </row>
    <row r="24" spans="1:6" x14ac:dyDescent="0.25">
      <c r="A24" s="302"/>
      <c r="B24" s="101">
        <v>43009</v>
      </c>
      <c r="C24" s="161" t="s">
        <v>629</v>
      </c>
      <c r="D24" s="99"/>
      <c r="E24" s="163" t="s">
        <v>628</v>
      </c>
    </row>
    <row r="25" spans="1:6" ht="32.25" customHeight="1" x14ac:dyDescent="0.25">
      <c r="A25" s="302"/>
      <c r="B25" s="101">
        <v>43040</v>
      </c>
      <c r="C25" s="100" t="s">
        <v>632</v>
      </c>
      <c r="D25" s="112">
        <v>2</v>
      </c>
      <c r="E25" s="99" t="s">
        <v>943</v>
      </c>
      <c r="F25" s="303" t="s">
        <v>957</v>
      </c>
    </row>
    <row r="26" spans="1:6" ht="32.25" customHeight="1" x14ac:dyDescent="0.25">
      <c r="A26" s="116"/>
      <c r="B26" s="101">
        <v>43252</v>
      </c>
      <c r="C26" s="100" t="s">
        <v>734</v>
      </c>
      <c r="D26" s="112">
        <v>8</v>
      </c>
      <c r="E26" s="164" t="s">
        <v>732</v>
      </c>
      <c r="F26" s="304"/>
    </row>
    <row r="27" spans="1:6" ht="32.25" customHeight="1" x14ac:dyDescent="0.25">
      <c r="A27" s="129"/>
      <c r="B27" s="101">
        <v>43282</v>
      </c>
      <c r="C27" s="100" t="s">
        <v>845</v>
      </c>
      <c r="D27" s="112">
        <v>2</v>
      </c>
      <c r="E27" s="99" t="s">
        <v>944</v>
      </c>
      <c r="F27" s="304"/>
    </row>
    <row r="28" spans="1:6" ht="18.75" x14ac:dyDescent="0.25">
      <c r="A28" s="267"/>
      <c r="B28" s="101">
        <v>43405</v>
      </c>
      <c r="C28" s="161" t="s">
        <v>629</v>
      </c>
      <c r="D28" s="99"/>
      <c r="E28" s="163" t="s">
        <v>930</v>
      </c>
    </row>
    <row r="29" spans="1:6" ht="18.75" x14ac:dyDescent="0.25">
      <c r="A29" s="198"/>
      <c r="B29" s="101">
        <v>43525</v>
      </c>
      <c r="C29" s="170" t="s">
        <v>549</v>
      </c>
      <c r="D29" s="171">
        <v>12</v>
      </c>
      <c r="E29" s="99" t="s">
        <v>1167</v>
      </c>
      <c r="F29" s="305" t="s">
        <v>1967</v>
      </c>
    </row>
    <row r="30" spans="1:6" ht="40.5" customHeight="1" x14ac:dyDescent="0.25">
      <c r="A30" s="225"/>
      <c r="B30" s="101">
        <v>43586</v>
      </c>
      <c r="C30" s="170" t="s">
        <v>1309</v>
      </c>
      <c r="D30" s="171">
        <v>9</v>
      </c>
      <c r="E30" s="99" t="s">
        <v>1623</v>
      </c>
      <c r="F30" s="304"/>
    </row>
    <row r="31" spans="1:6" ht="18.75" x14ac:dyDescent="0.25">
      <c r="A31" s="283"/>
      <c r="B31" s="101">
        <v>43770</v>
      </c>
      <c r="C31" s="161" t="s">
        <v>629</v>
      </c>
      <c r="D31" s="99"/>
      <c r="E31" s="163" t="s">
        <v>1937</v>
      </c>
    </row>
    <row r="32" spans="1:6" x14ac:dyDescent="0.25">
      <c r="A32" s="97"/>
      <c r="B32" s="98"/>
      <c r="C32" s="97"/>
      <c r="D32" s="97"/>
      <c r="E32" s="165"/>
    </row>
    <row r="33" spans="1:6" ht="18.75" x14ac:dyDescent="0.25">
      <c r="A33" s="302" t="s">
        <v>96</v>
      </c>
      <c r="B33" s="102" t="s">
        <v>528</v>
      </c>
      <c r="C33" s="102" t="s">
        <v>631</v>
      </c>
      <c r="D33" s="102"/>
      <c r="E33" s="102" t="s">
        <v>630</v>
      </c>
    </row>
    <row r="34" spans="1:6" x14ac:dyDescent="0.25">
      <c r="A34" s="302"/>
      <c r="B34" s="101">
        <v>43009</v>
      </c>
      <c r="C34" s="161" t="s">
        <v>629</v>
      </c>
      <c r="D34" s="99"/>
      <c r="E34" s="163" t="s">
        <v>628</v>
      </c>
    </row>
    <row r="35" spans="1:6" ht="32.25" customHeight="1" x14ac:dyDescent="0.25">
      <c r="A35" s="302"/>
      <c r="B35" s="101">
        <v>43040</v>
      </c>
      <c r="C35" s="100" t="s">
        <v>448</v>
      </c>
      <c r="D35" s="112">
        <v>12</v>
      </c>
      <c r="E35" s="99" t="s">
        <v>945</v>
      </c>
      <c r="F35" s="303" t="s">
        <v>958</v>
      </c>
    </row>
    <row r="36" spans="1:6" ht="32.25" customHeight="1" x14ac:dyDescent="0.25">
      <c r="A36" s="116"/>
      <c r="B36" s="101">
        <v>43252</v>
      </c>
      <c r="C36" s="100" t="s">
        <v>735</v>
      </c>
      <c r="D36" s="112">
        <v>14</v>
      </c>
      <c r="E36" s="164" t="s">
        <v>714</v>
      </c>
      <c r="F36" s="304"/>
    </row>
    <row r="37" spans="1:6" ht="32.25" customHeight="1" x14ac:dyDescent="0.25">
      <c r="A37" s="134"/>
      <c r="B37" s="101">
        <v>43313</v>
      </c>
      <c r="C37" s="100" t="s">
        <v>863</v>
      </c>
      <c r="D37" s="112">
        <v>2</v>
      </c>
      <c r="E37" s="164" t="s">
        <v>864</v>
      </c>
      <c r="F37" s="304"/>
    </row>
    <row r="38" spans="1:6" ht="18.75" x14ac:dyDescent="0.25">
      <c r="A38" s="169"/>
      <c r="B38" s="101">
        <v>43466</v>
      </c>
      <c r="C38" s="161" t="s">
        <v>629</v>
      </c>
      <c r="D38" s="99"/>
      <c r="E38" s="163" t="s">
        <v>930</v>
      </c>
    </row>
    <row r="39" spans="1:6" ht="27.75" customHeight="1" x14ac:dyDescent="0.25">
      <c r="A39" s="199"/>
      <c r="B39" s="101">
        <v>43525</v>
      </c>
      <c r="C39" s="170" t="s">
        <v>1137</v>
      </c>
      <c r="D39" s="171">
        <v>9</v>
      </c>
      <c r="E39" s="99" t="s">
        <v>1294</v>
      </c>
      <c r="F39" s="305" t="s">
        <v>1967</v>
      </c>
    </row>
    <row r="40" spans="1:6" ht="40.5" customHeight="1" x14ac:dyDescent="0.25">
      <c r="A40" s="208"/>
      <c r="B40" s="101">
        <v>43586</v>
      </c>
      <c r="C40" s="170" t="s">
        <v>1293</v>
      </c>
      <c r="D40" s="171">
        <v>12</v>
      </c>
      <c r="E40" s="99" t="s">
        <v>1621</v>
      </c>
      <c r="F40" s="304"/>
    </row>
    <row r="41" spans="1:6" ht="18.75" x14ac:dyDescent="0.25">
      <c r="A41" s="283"/>
      <c r="B41" s="101">
        <v>43770</v>
      </c>
      <c r="C41" s="161" t="s">
        <v>629</v>
      </c>
      <c r="D41" s="99"/>
      <c r="E41" s="163" t="s">
        <v>1937</v>
      </c>
    </row>
    <row r="42" spans="1:6" x14ac:dyDescent="0.25">
      <c r="A42" s="97"/>
      <c r="B42" s="98"/>
      <c r="C42" s="97"/>
      <c r="D42" s="97"/>
      <c r="E42" s="165"/>
    </row>
    <row r="43" spans="1:6" ht="18.75" x14ac:dyDescent="0.25">
      <c r="A43" s="302" t="s">
        <v>59</v>
      </c>
      <c r="B43" s="102" t="s">
        <v>528</v>
      </c>
      <c r="C43" s="102" t="s">
        <v>631</v>
      </c>
      <c r="D43" s="102"/>
      <c r="E43" s="102" t="s">
        <v>630</v>
      </c>
    </row>
    <row r="44" spans="1:6" x14ac:dyDescent="0.25">
      <c r="A44" s="302"/>
      <c r="B44" s="101">
        <v>43009</v>
      </c>
      <c r="C44" s="161" t="s">
        <v>629</v>
      </c>
      <c r="D44" s="99"/>
      <c r="E44" s="163" t="s">
        <v>628</v>
      </c>
    </row>
    <row r="45" spans="1:6" ht="32.25" customHeight="1" x14ac:dyDescent="0.25">
      <c r="A45" s="302"/>
      <c r="B45" s="101">
        <v>43040</v>
      </c>
      <c r="C45" s="100" t="s">
        <v>448</v>
      </c>
      <c r="D45" s="112">
        <v>12</v>
      </c>
      <c r="E45" s="99" t="s">
        <v>946</v>
      </c>
      <c r="F45" s="303" t="s">
        <v>958</v>
      </c>
    </row>
    <row r="46" spans="1:6" ht="32.25" customHeight="1" x14ac:dyDescent="0.25">
      <c r="A46" s="117"/>
      <c r="B46" s="101">
        <v>43252</v>
      </c>
      <c r="C46" s="100" t="s">
        <v>738</v>
      </c>
      <c r="D46" s="112">
        <v>14</v>
      </c>
      <c r="E46" s="164" t="s">
        <v>714</v>
      </c>
      <c r="F46" s="304"/>
    </row>
    <row r="47" spans="1:6" ht="32.25" customHeight="1" x14ac:dyDescent="0.25">
      <c r="A47" s="134"/>
      <c r="B47" s="101">
        <v>43313</v>
      </c>
      <c r="C47" s="100" t="s">
        <v>825</v>
      </c>
      <c r="D47" s="112">
        <v>2</v>
      </c>
      <c r="E47" s="164" t="s">
        <v>866</v>
      </c>
      <c r="F47" s="304"/>
    </row>
    <row r="48" spans="1:6" ht="18.75" x14ac:dyDescent="0.25">
      <c r="A48" s="169"/>
      <c r="B48" s="101">
        <v>43466</v>
      </c>
      <c r="C48" s="161" t="s">
        <v>629</v>
      </c>
      <c r="D48" s="99"/>
      <c r="E48" s="163" t="s">
        <v>930</v>
      </c>
    </row>
    <row r="49" spans="1:6" ht="18.75" x14ac:dyDescent="0.25">
      <c r="A49" s="190"/>
      <c r="B49" s="101">
        <v>43497</v>
      </c>
      <c r="C49" s="170" t="s">
        <v>1102</v>
      </c>
      <c r="D49" s="171">
        <v>9</v>
      </c>
      <c r="E49" s="99" t="s">
        <v>1166</v>
      </c>
      <c r="F49" s="305" t="s">
        <v>1968</v>
      </c>
    </row>
    <row r="50" spans="1:6" ht="40.5" customHeight="1" x14ac:dyDescent="0.25">
      <c r="A50" s="208"/>
      <c r="B50" s="101">
        <v>43586</v>
      </c>
      <c r="C50" s="170" t="s">
        <v>1293</v>
      </c>
      <c r="D50" s="171">
        <v>12</v>
      </c>
      <c r="E50" s="99" t="s">
        <v>1622</v>
      </c>
      <c r="F50" s="304"/>
    </row>
    <row r="51" spans="1:6" ht="18.75" x14ac:dyDescent="0.25">
      <c r="A51" s="283"/>
      <c r="B51" s="101">
        <v>43770</v>
      </c>
      <c r="C51" s="161" t="s">
        <v>629</v>
      </c>
      <c r="D51" s="99" t="s">
        <v>1964</v>
      </c>
      <c r="E51" s="163" t="s">
        <v>1937</v>
      </c>
    </row>
    <row r="52" spans="1:6" x14ac:dyDescent="0.25">
      <c r="A52" s="97"/>
      <c r="B52" s="98"/>
      <c r="C52" s="97"/>
      <c r="D52" s="97"/>
      <c r="E52" s="165"/>
    </row>
    <row r="53" spans="1:6" ht="18.75" x14ac:dyDescent="0.25">
      <c r="A53" s="302" t="s">
        <v>164</v>
      </c>
      <c r="B53" s="102" t="s">
        <v>528</v>
      </c>
      <c r="C53" s="102" t="s">
        <v>631</v>
      </c>
      <c r="D53" s="102"/>
      <c r="E53" s="102" t="s">
        <v>630</v>
      </c>
    </row>
    <row r="54" spans="1:6" x14ac:dyDescent="0.25">
      <c r="A54" s="302"/>
      <c r="B54" s="101">
        <v>43009</v>
      </c>
      <c r="C54" s="161" t="s">
        <v>629</v>
      </c>
      <c r="D54" s="99"/>
      <c r="E54" s="163" t="s">
        <v>628</v>
      </c>
    </row>
    <row r="55" spans="1:6" ht="32.25" customHeight="1" x14ac:dyDescent="0.25">
      <c r="A55" s="302"/>
      <c r="B55" s="101">
        <v>43040</v>
      </c>
      <c r="C55" s="100" t="s">
        <v>448</v>
      </c>
      <c r="D55" s="112">
        <v>12</v>
      </c>
      <c r="E55" s="99" t="s">
        <v>947</v>
      </c>
      <c r="F55" s="303" t="s">
        <v>958</v>
      </c>
    </row>
    <row r="56" spans="1:6" ht="32.25" customHeight="1" x14ac:dyDescent="0.25">
      <c r="A56" s="117"/>
      <c r="B56" s="101">
        <v>43252</v>
      </c>
      <c r="C56" s="100" t="s">
        <v>738</v>
      </c>
      <c r="D56" s="112">
        <v>14</v>
      </c>
      <c r="E56" s="164" t="s">
        <v>714</v>
      </c>
      <c r="F56" s="304"/>
    </row>
    <row r="57" spans="1:6" ht="32.25" customHeight="1" x14ac:dyDescent="0.25">
      <c r="A57" s="134"/>
      <c r="B57" s="101">
        <v>43313</v>
      </c>
      <c r="C57" s="100" t="s">
        <v>825</v>
      </c>
      <c r="D57" s="112">
        <v>2</v>
      </c>
      <c r="E57" s="164" t="s">
        <v>866</v>
      </c>
      <c r="F57" s="304"/>
    </row>
    <row r="58" spans="1:6" ht="18.75" x14ac:dyDescent="0.25">
      <c r="A58" s="267"/>
      <c r="B58" s="101">
        <v>43405</v>
      </c>
      <c r="C58" s="161" t="s">
        <v>629</v>
      </c>
      <c r="D58" s="99"/>
      <c r="E58" s="163" t="s">
        <v>930</v>
      </c>
    </row>
    <row r="59" spans="1:6" ht="18.75" x14ac:dyDescent="0.25">
      <c r="A59" s="190"/>
      <c r="B59" s="101">
        <v>43497</v>
      </c>
      <c r="C59" s="170" t="s">
        <v>1102</v>
      </c>
      <c r="D59" s="171">
        <v>9</v>
      </c>
      <c r="E59" s="99" t="s">
        <v>1089</v>
      </c>
      <c r="F59" s="305" t="s">
        <v>1968</v>
      </c>
    </row>
    <row r="60" spans="1:6" ht="40.5" customHeight="1" x14ac:dyDescent="0.25">
      <c r="A60" s="208"/>
      <c r="B60" s="101">
        <v>43586</v>
      </c>
      <c r="C60" s="170" t="s">
        <v>1293</v>
      </c>
      <c r="D60" s="171">
        <v>12</v>
      </c>
      <c r="E60" s="99" t="s">
        <v>1621</v>
      </c>
      <c r="F60" s="304"/>
    </row>
    <row r="61" spans="1:6" ht="18.75" x14ac:dyDescent="0.25">
      <c r="A61" s="283"/>
      <c r="B61" s="101">
        <v>43770</v>
      </c>
      <c r="C61" s="161" t="s">
        <v>629</v>
      </c>
      <c r="D61" s="99"/>
      <c r="E61" s="163" t="s">
        <v>1937</v>
      </c>
    </row>
    <row r="62" spans="1:6" ht="14.25" customHeight="1" x14ac:dyDescent="0.25">
      <c r="A62" s="97"/>
      <c r="B62" s="98"/>
      <c r="C62" s="97"/>
      <c r="D62" s="97"/>
      <c r="E62" s="165"/>
    </row>
    <row r="63" spans="1:6" ht="18.75" x14ac:dyDescent="0.25">
      <c r="A63" s="302" t="s">
        <v>280</v>
      </c>
      <c r="B63" s="102" t="s">
        <v>528</v>
      </c>
      <c r="C63" s="102" t="s">
        <v>631</v>
      </c>
      <c r="D63" s="102"/>
      <c r="E63" s="102" t="s">
        <v>630</v>
      </c>
    </row>
    <row r="64" spans="1:6" x14ac:dyDescent="0.25">
      <c r="A64" s="302"/>
      <c r="B64" s="101">
        <v>43009</v>
      </c>
      <c r="C64" s="161" t="s">
        <v>629</v>
      </c>
      <c r="D64" s="99"/>
      <c r="E64" s="163" t="s">
        <v>628</v>
      </c>
    </row>
    <row r="65" spans="1:6" ht="32.25" customHeight="1" x14ac:dyDescent="0.25">
      <c r="A65" s="302"/>
      <c r="B65" s="101">
        <v>43040</v>
      </c>
      <c r="C65" s="100" t="s">
        <v>448</v>
      </c>
      <c r="D65" s="112">
        <v>12</v>
      </c>
      <c r="E65" s="99" t="s">
        <v>947</v>
      </c>
      <c r="F65" s="303" t="s">
        <v>959</v>
      </c>
    </row>
    <row r="66" spans="1:6" ht="32.25" customHeight="1" x14ac:dyDescent="0.25">
      <c r="A66" s="117"/>
      <c r="B66" s="101">
        <v>43252</v>
      </c>
      <c r="C66" s="100" t="s">
        <v>739</v>
      </c>
      <c r="D66" s="112">
        <v>14</v>
      </c>
      <c r="E66" s="164" t="s">
        <v>714</v>
      </c>
      <c r="F66" s="304"/>
    </row>
    <row r="67" spans="1:6" ht="32.25" customHeight="1" x14ac:dyDescent="0.25">
      <c r="A67" s="137"/>
      <c r="B67" s="101">
        <v>43313</v>
      </c>
      <c r="C67" s="100" t="s">
        <v>841</v>
      </c>
      <c r="D67" s="112">
        <v>0</v>
      </c>
      <c r="E67" s="164" t="s">
        <v>893</v>
      </c>
      <c r="F67" s="304"/>
    </row>
    <row r="68" spans="1:6" ht="18.75" x14ac:dyDescent="0.25">
      <c r="A68" s="159"/>
      <c r="B68" s="101">
        <v>43405</v>
      </c>
      <c r="C68" s="161" t="s">
        <v>629</v>
      </c>
      <c r="D68" s="99"/>
      <c r="E68" s="163" t="s">
        <v>930</v>
      </c>
    </row>
    <row r="69" spans="1:6" ht="18.75" x14ac:dyDescent="0.25">
      <c r="A69" s="187"/>
      <c r="B69" s="101">
        <v>43497</v>
      </c>
      <c r="C69" s="170" t="s">
        <v>654</v>
      </c>
      <c r="D69" s="171">
        <v>9</v>
      </c>
      <c r="E69" s="99" t="s">
        <v>1089</v>
      </c>
      <c r="F69" s="305" t="s">
        <v>1886</v>
      </c>
    </row>
    <row r="70" spans="1:6" ht="40.5" customHeight="1" x14ac:dyDescent="0.25">
      <c r="A70" s="209"/>
      <c r="B70" s="101">
        <v>43586</v>
      </c>
      <c r="C70" s="170" t="s">
        <v>1309</v>
      </c>
      <c r="D70" s="171">
        <v>9</v>
      </c>
      <c r="E70" s="99" t="s">
        <v>1620</v>
      </c>
      <c r="F70" s="304"/>
    </row>
    <row r="71" spans="1:6" ht="18.75" x14ac:dyDescent="0.25">
      <c r="A71" s="283"/>
      <c r="B71" s="101">
        <v>43770</v>
      </c>
      <c r="C71" s="161" t="s">
        <v>629</v>
      </c>
      <c r="D71" s="99"/>
      <c r="E71" s="163" t="s">
        <v>1937</v>
      </c>
    </row>
    <row r="72" spans="1:6" x14ac:dyDescent="0.25">
      <c r="A72" s="97"/>
      <c r="B72" s="98"/>
      <c r="C72" s="97"/>
      <c r="D72" s="97"/>
      <c r="E72" s="165"/>
    </row>
    <row r="73" spans="1:6" ht="18.75" x14ac:dyDescent="0.25">
      <c r="A73" s="302" t="s">
        <v>599</v>
      </c>
      <c r="B73" s="102" t="s">
        <v>528</v>
      </c>
      <c r="C73" s="102" t="s">
        <v>631</v>
      </c>
      <c r="D73" s="102"/>
      <c r="E73" s="102" t="s">
        <v>630</v>
      </c>
    </row>
    <row r="74" spans="1:6" ht="24" customHeight="1" x14ac:dyDescent="0.25">
      <c r="A74" s="302"/>
      <c r="B74" s="101">
        <v>43009</v>
      </c>
      <c r="C74" s="99" t="s">
        <v>629</v>
      </c>
      <c r="D74" s="99"/>
      <c r="E74" s="163" t="s">
        <v>628</v>
      </c>
    </row>
    <row r="75" spans="1:6" ht="32.25" customHeight="1" x14ac:dyDescent="0.25">
      <c r="A75" s="302"/>
      <c r="B75" s="101">
        <v>43040</v>
      </c>
      <c r="C75" s="100" t="s">
        <v>448</v>
      </c>
      <c r="D75" s="112">
        <v>12</v>
      </c>
      <c r="E75" s="99" t="s">
        <v>948</v>
      </c>
      <c r="F75" s="303" t="s">
        <v>960</v>
      </c>
    </row>
    <row r="76" spans="1:6" ht="32.25" customHeight="1" x14ac:dyDescent="0.25">
      <c r="A76" s="117"/>
      <c r="B76" s="101">
        <v>43252</v>
      </c>
      <c r="C76" s="100" t="s">
        <v>739</v>
      </c>
      <c r="D76" s="112">
        <v>14</v>
      </c>
      <c r="E76" s="164" t="s">
        <v>714</v>
      </c>
      <c r="F76" s="304"/>
    </row>
    <row r="77" spans="1:6" ht="32.25" customHeight="1" x14ac:dyDescent="0.25">
      <c r="A77" s="137"/>
      <c r="B77" s="101">
        <v>43313</v>
      </c>
      <c r="C77" s="100" t="s">
        <v>646</v>
      </c>
      <c r="D77" s="112">
        <v>5</v>
      </c>
      <c r="E77" s="164" t="s">
        <v>894</v>
      </c>
      <c r="F77" s="304"/>
    </row>
    <row r="78" spans="1:6" ht="18.75" x14ac:dyDescent="0.25">
      <c r="A78" s="159"/>
      <c r="B78" s="101">
        <v>43405</v>
      </c>
      <c r="C78" s="161" t="s">
        <v>629</v>
      </c>
      <c r="D78" s="99"/>
      <c r="E78" s="163" t="s">
        <v>930</v>
      </c>
    </row>
    <row r="79" spans="1:6" ht="18.75" x14ac:dyDescent="0.25">
      <c r="A79" s="187"/>
      <c r="B79" s="101">
        <v>43497</v>
      </c>
      <c r="C79" s="170" t="s">
        <v>654</v>
      </c>
      <c r="D79" s="171">
        <v>9</v>
      </c>
      <c r="E79" s="99" t="s">
        <v>1089</v>
      </c>
      <c r="F79" s="305" t="s">
        <v>1969</v>
      </c>
    </row>
    <row r="80" spans="1:6" ht="40.5" customHeight="1" x14ac:dyDescent="0.25">
      <c r="A80" s="225"/>
      <c r="B80" s="101">
        <v>43586</v>
      </c>
      <c r="C80" s="170" t="s">
        <v>728</v>
      </c>
      <c r="D80" s="171">
        <v>5</v>
      </c>
      <c r="E80" s="99" t="s">
        <v>1619</v>
      </c>
      <c r="F80" s="304"/>
    </row>
    <row r="81" spans="1:6" ht="18.75" x14ac:dyDescent="0.25">
      <c r="A81" s="283"/>
      <c r="B81" s="101">
        <v>43770</v>
      </c>
      <c r="C81" s="161" t="s">
        <v>629</v>
      </c>
      <c r="D81" s="99"/>
      <c r="E81" s="163" t="s">
        <v>1937</v>
      </c>
    </row>
    <row r="82" spans="1:6" x14ac:dyDescent="0.25">
      <c r="A82" s="97"/>
      <c r="B82" s="98"/>
      <c r="C82" s="97"/>
      <c r="D82" s="97"/>
      <c r="E82" s="165"/>
    </row>
    <row r="83" spans="1:6" ht="18.75" x14ac:dyDescent="0.25">
      <c r="A83" s="302" t="s">
        <v>600</v>
      </c>
      <c r="B83" s="102" t="s">
        <v>528</v>
      </c>
      <c r="C83" s="102" t="s">
        <v>631</v>
      </c>
      <c r="D83" s="102"/>
      <c r="E83" s="102" t="s">
        <v>630</v>
      </c>
    </row>
    <row r="84" spans="1:6" ht="24" customHeight="1" x14ac:dyDescent="0.25">
      <c r="A84" s="302"/>
      <c r="B84" s="101">
        <v>43009</v>
      </c>
      <c r="C84" s="161" t="s">
        <v>629</v>
      </c>
      <c r="D84" s="99"/>
      <c r="E84" s="163" t="s">
        <v>628</v>
      </c>
    </row>
    <row r="85" spans="1:6" ht="32.25" customHeight="1" x14ac:dyDescent="0.25">
      <c r="A85" s="302"/>
      <c r="B85" s="101">
        <v>43040</v>
      </c>
      <c r="C85" s="100" t="s">
        <v>448</v>
      </c>
      <c r="D85" s="112">
        <v>12</v>
      </c>
      <c r="E85" s="164" t="s">
        <v>696</v>
      </c>
      <c r="F85" s="303" t="s">
        <v>960</v>
      </c>
    </row>
    <row r="86" spans="1:6" ht="32.25" customHeight="1" x14ac:dyDescent="0.25">
      <c r="A86" s="117"/>
      <c r="B86" s="101">
        <v>43252</v>
      </c>
      <c r="C86" s="100" t="s">
        <v>739</v>
      </c>
      <c r="D86" s="112">
        <v>14</v>
      </c>
      <c r="E86" s="164" t="s">
        <v>714</v>
      </c>
      <c r="F86" s="304"/>
    </row>
    <row r="87" spans="1:6" ht="32.25" customHeight="1" x14ac:dyDescent="0.25">
      <c r="A87" s="137"/>
      <c r="B87" s="101">
        <v>43313</v>
      </c>
      <c r="C87" s="100" t="s">
        <v>645</v>
      </c>
      <c r="D87" s="112">
        <v>5</v>
      </c>
      <c r="E87" s="164" t="s">
        <v>895</v>
      </c>
      <c r="F87" s="304"/>
    </row>
    <row r="88" spans="1:6" ht="18.75" x14ac:dyDescent="0.25">
      <c r="A88" s="159"/>
      <c r="B88" s="101">
        <v>43405</v>
      </c>
      <c r="C88" s="161" t="s">
        <v>629</v>
      </c>
      <c r="D88" s="99"/>
      <c r="E88" s="163" t="s">
        <v>930</v>
      </c>
    </row>
    <row r="89" spans="1:6" ht="30" customHeight="1" x14ac:dyDescent="0.25">
      <c r="A89" s="187"/>
      <c r="B89" s="101">
        <v>43497</v>
      </c>
      <c r="C89" s="170" t="s">
        <v>1088</v>
      </c>
      <c r="D89" s="171">
        <v>7</v>
      </c>
      <c r="E89" s="99" t="s">
        <v>1332</v>
      </c>
      <c r="F89" s="305" t="s">
        <v>1970</v>
      </c>
    </row>
    <row r="90" spans="1:6" ht="40.5" customHeight="1" x14ac:dyDescent="0.25">
      <c r="A90" s="226"/>
      <c r="B90" s="101">
        <v>43617</v>
      </c>
      <c r="C90" s="170" t="s">
        <v>1339</v>
      </c>
      <c r="D90" s="171">
        <v>12</v>
      </c>
      <c r="E90" s="99" t="s">
        <v>1617</v>
      </c>
      <c r="F90" s="304"/>
    </row>
    <row r="91" spans="1:6" ht="32.25" customHeight="1" x14ac:dyDescent="0.25">
      <c r="A91" s="260"/>
      <c r="B91" s="101">
        <v>43709</v>
      </c>
      <c r="C91" s="170" t="s">
        <v>1602</v>
      </c>
      <c r="D91" s="171">
        <v>7</v>
      </c>
      <c r="E91" s="99" t="s">
        <v>1884</v>
      </c>
      <c r="F91" s="304"/>
    </row>
    <row r="92" spans="1:6" ht="18.75" x14ac:dyDescent="0.25">
      <c r="A92" s="283"/>
      <c r="B92" s="101">
        <v>43770</v>
      </c>
      <c r="C92" s="161" t="s">
        <v>629</v>
      </c>
      <c r="D92" s="99"/>
      <c r="E92" s="163" t="s">
        <v>1937</v>
      </c>
    </row>
    <row r="93" spans="1:6" x14ac:dyDescent="0.25">
      <c r="A93" s="97"/>
      <c r="B93" s="98"/>
      <c r="C93" s="97"/>
      <c r="D93" s="97"/>
      <c r="E93" s="165"/>
    </row>
  </sheetData>
  <mergeCells count="27">
    <mergeCell ref="F3:F5"/>
    <mergeCell ref="F7:F9"/>
    <mergeCell ref="A12:A14"/>
    <mergeCell ref="A23:A25"/>
    <mergeCell ref="A1:A3"/>
    <mergeCell ref="F14:F16"/>
    <mergeCell ref="F25:F27"/>
    <mergeCell ref="A73:A75"/>
    <mergeCell ref="A83:A85"/>
    <mergeCell ref="A63:A65"/>
    <mergeCell ref="A33:A35"/>
    <mergeCell ref="A43:A45"/>
    <mergeCell ref="A53:A55"/>
    <mergeCell ref="F79:F80"/>
    <mergeCell ref="F49:F50"/>
    <mergeCell ref="F59:F60"/>
    <mergeCell ref="F69:F70"/>
    <mergeCell ref="F89:F91"/>
    <mergeCell ref="F55:F57"/>
    <mergeCell ref="F65:F67"/>
    <mergeCell ref="F75:F77"/>
    <mergeCell ref="F85:F87"/>
    <mergeCell ref="F35:F37"/>
    <mergeCell ref="F45:F47"/>
    <mergeCell ref="F18:F20"/>
    <mergeCell ref="F29:F30"/>
    <mergeCell ref="F39:F40"/>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9"/>
  <sheetViews>
    <sheetView topLeftCell="A73" zoomScale="85" zoomScaleNormal="85" workbookViewId="0">
      <selection activeCell="F95" sqref="F95"/>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5.7109375" customWidth="1"/>
    <col min="5" max="5" width="166.85546875" customWidth="1"/>
    <col min="6" max="6" width="23.570312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43132</v>
      </c>
      <c r="C3" s="100" t="s">
        <v>635</v>
      </c>
      <c r="D3" s="112">
        <v>10</v>
      </c>
      <c r="E3" s="99" t="s">
        <v>687</v>
      </c>
      <c r="F3" s="303" t="s">
        <v>961</v>
      </c>
    </row>
    <row r="4" spans="1:6" ht="32.25" customHeight="1" x14ac:dyDescent="0.25">
      <c r="A4" s="127"/>
      <c r="B4" s="101">
        <v>43252</v>
      </c>
      <c r="C4" s="100" t="s">
        <v>777</v>
      </c>
      <c r="D4" s="112">
        <v>0</v>
      </c>
      <c r="E4" s="99" t="s">
        <v>778</v>
      </c>
      <c r="F4" s="304"/>
    </row>
    <row r="5" spans="1:6" ht="32.25" customHeight="1" x14ac:dyDescent="0.25">
      <c r="A5" s="131"/>
      <c r="B5" s="101">
        <v>43282</v>
      </c>
      <c r="C5" s="100" t="s">
        <v>801</v>
      </c>
      <c r="D5" s="112">
        <v>6</v>
      </c>
      <c r="E5" s="99" t="s">
        <v>896</v>
      </c>
      <c r="F5" s="304"/>
    </row>
    <row r="6" spans="1:6" ht="18.75" x14ac:dyDescent="0.25">
      <c r="A6" s="159"/>
      <c r="B6" s="101">
        <v>43405</v>
      </c>
      <c r="C6" s="161" t="s">
        <v>629</v>
      </c>
      <c r="D6" s="99"/>
      <c r="E6" s="163" t="s">
        <v>930</v>
      </c>
    </row>
    <row r="7" spans="1:6" ht="30.75" customHeight="1" x14ac:dyDescent="0.25">
      <c r="A7" s="195"/>
      <c r="B7" s="101">
        <v>43525</v>
      </c>
      <c r="C7" s="170" t="s">
        <v>1122</v>
      </c>
      <c r="D7" s="171">
        <v>35</v>
      </c>
      <c r="E7" s="99" t="s">
        <v>1452</v>
      </c>
      <c r="F7" s="305" t="s">
        <v>1897</v>
      </c>
    </row>
    <row r="8" spans="1:6" ht="39" customHeight="1" x14ac:dyDescent="0.25">
      <c r="A8" s="237"/>
      <c r="B8" s="101">
        <v>43647</v>
      </c>
      <c r="C8" s="170" t="s">
        <v>298</v>
      </c>
      <c r="D8" s="171">
        <v>14</v>
      </c>
      <c r="E8" s="99" t="s">
        <v>1624</v>
      </c>
      <c r="F8" s="305"/>
    </row>
    <row r="9" spans="1:6" ht="18.75" x14ac:dyDescent="0.25">
      <c r="A9" s="283"/>
      <c r="B9" s="101">
        <v>43770</v>
      </c>
      <c r="C9" s="161" t="s">
        <v>629</v>
      </c>
      <c r="D9" s="99"/>
      <c r="E9" s="163" t="s">
        <v>1694</v>
      </c>
    </row>
    <row r="10" spans="1:6" x14ac:dyDescent="0.25">
      <c r="A10" s="97"/>
      <c r="B10" s="98"/>
      <c r="C10" s="97"/>
      <c r="D10" s="97"/>
      <c r="E10" s="97"/>
    </row>
    <row r="11" spans="1:6" ht="18.75" x14ac:dyDescent="0.25">
      <c r="A11" s="302" t="s">
        <v>110</v>
      </c>
      <c r="B11" s="102" t="s">
        <v>528</v>
      </c>
      <c r="C11" s="102" t="s">
        <v>631</v>
      </c>
      <c r="D11" s="102"/>
      <c r="E11" s="102" t="s">
        <v>630</v>
      </c>
    </row>
    <row r="12" spans="1:6" x14ac:dyDescent="0.25">
      <c r="A12" s="302"/>
      <c r="B12" s="101">
        <v>43009</v>
      </c>
      <c r="C12" s="161" t="s">
        <v>629</v>
      </c>
      <c r="D12" s="99"/>
      <c r="E12" s="163" t="s">
        <v>634</v>
      </c>
    </row>
    <row r="13" spans="1:6" ht="32.25" customHeight="1" x14ac:dyDescent="0.25">
      <c r="A13" s="302"/>
      <c r="B13" s="101">
        <v>43132</v>
      </c>
      <c r="C13" s="100" t="s">
        <v>635</v>
      </c>
      <c r="D13" s="112">
        <v>10</v>
      </c>
      <c r="E13" s="99" t="s">
        <v>687</v>
      </c>
      <c r="F13" s="303" t="s">
        <v>961</v>
      </c>
    </row>
    <row r="14" spans="1:6" ht="32.25" customHeight="1" x14ac:dyDescent="0.25">
      <c r="A14" s="127"/>
      <c r="B14" s="101">
        <v>43252</v>
      </c>
      <c r="C14" s="100" t="s">
        <v>753</v>
      </c>
      <c r="D14" s="112">
        <v>0</v>
      </c>
      <c r="E14" s="99" t="s">
        <v>778</v>
      </c>
      <c r="F14" s="304"/>
    </row>
    <row r="15" spans="1:6" ht="32.25" customHeight="1" x14ac:dyDescent="0.25">
      <c r="A15" s="131"/>
      <c r="B15" s="101">
        <v>43282</v>
      </c>
      <c r="C15" s="100" t="s">
        <v>802</v>
      </c>
      <c r="D15" s="112">
        <v>6</v>
      </c>
      <c r="E15" s="99" t="s">
        <v>897</v>
      </c>
      <c r="F15" s="304"/>
    </row>
    <row r="16" spans="1:6" ht="18.75" x14ac:dyDescent="0.25">
      <c r="A16" s="159"/>
      <c r="B16" s="101">
        <v>43405</v>
      </c>
      <c r="C16" s="161" t="s">
        <v>629</v>
      </c>
      <c r="D16" s="99"/>
      <c r="E16" s="163" t="s">
        <v>930</v>
      </c>
    </row>
    <row r="17" spans="1:6" ht="18.75" customHeight="1" x14ac:dyDescent="0.25">
      <c r="A17" s="195"/>
      <c r="B17" s="101">
        <v>43525</v>
      </c>
      <c r="C17" s="170" t="s">
        <v>1124</v>
      </c>
      <c r="D17" s="171">
        <v>30</v>
      </c>
      <c r="E17" s="99" t="s">
        <v>1452</v>
      </c>
      <c r="F17" s="303" t="s">
        <v>1971</v>
      </c>
    </row>
    <row r="18" spans="1:6" ht="32.25" customHeight="1" x14ac:dyDescent="0.25">
      <c r="A18" s="237"/>
      <c r="B18" s="101">
        <v>43647</v>
      </c>
      <c r="C18" s="170" t="s">
        <v>1399</v>
      </c>
      <c r="D18" s="171">
        <v>11</v>
      </c>
      <c r="E18" s="99" t="s">
        <v>1539</v>
      </c>
      <c r="F18" s="304"/>
    </row>
    <row r="19" spans="1:6" ht="32.25" customHeight="1" x14ac:dyDescent="0.25">
      <c r="A19" s="248"/>
      <c r="B19" s="101">
        <v>43709</v>
      </c>
      <c r="C19" s="170" t="s">
        <v>856</v>
      </c>
      <c r="D19" s="171">
        <v>9</v>
      </c>
      <c r="E19" s="99" t="s">
        <v>1681</v>
      </c>
      <c r="F19" s="304"/>
    </row>
    <row r="20" spans="1:6" ht="18.75" x14ac:dyDescent="0.25">
      <c r="A20" s="283"/>
      <c r="B20" s="101">
        <v>43770</v>
      </c>
      <c r="C20" s="161" t="s">
        <v>629</v>
      </c>
      <c r="D20" s="99"/>
      <c r="E20" s="163" t="s">
        <v>1694</v>
      </c>
    </row>
    <row r="21" spans="1:6" x14ac:dyDescent="0.25">
      <c r="A21" s="97"/>
      <c r="B21" s="98"/>
      <c r="C21" s="97"/>
      <c r="D21" s="97"/>
      <c r="E21" s="97"/>
    </row>
    <row r="22" spans="1:6" ht="18.75" x14ac:dyDescent="0.25">
      <c r="A22" s="302" t="s">
        <v>43</v>
      </c>
      <c r="B22" s="102" t="s">
        <v>528</v>
      </c>
      <c r="C22" s="102" t="s">
        <v>631</v>
      </c>
      <c r="D22" s="102"/>
      <c r="E22" s="102" t="s">
        <v>630</v>
      </c>
    </row>
    <row r="23" spans="1:6" x14ac:dyDescent="0.25">
      <c r="A23" s="302"/>
      <c r="B23" s="101">
        <v>43009</v>
      </c>
      <c r="C23" s="161" t="s">
        <v>629</v>
      </c>
      <c r="D23" s="99"/>
      <c r="E23" s="163" t="s">
        <v>634</v>
      </c>
    </row>
    <row r="24" spans="1:6" ht="32.25" customHeight="1" x14ac:dyDescent="0.25">
      <c r="A24" s="302"/>
      <c r="B24" s="101">
        <v>43132</v>
      </c>
      <c r="C24" s="100" t="s">
        <v>686</v>
      </c>
      <c r="D24" s="112">
        <v>10</v>
      </c>
      <c r="E24" s="99" t="s">
        <v>689</v>
      </c>
      <c r="F24" s="303" t="s">
        <v>962</v>
      </c>
    </row>
    <row r="25" spans="1:6" ht="32.25" customHeight="1" x14ac:dyDescent="0.25">
      <c r="A25" s="127"/>
      <c r="B25" s="101">
        <v>43252</v>
      </c>
      <c r="C25" s="100" t="s">
        <v>753</v>
      </c>
      <c r="D25" s="112">
        <v>0</v>
      </c>
      <c r="E25" s="99" t="s">
        <v>778</v>
      </c>
      <c r="F25" s="304"/>
    </row>
    <row r="26" spans="1:6" ht="32.25" customHeight="1" x14ac:dyDescent="0.25">
      <c r="A26" s="131"/>
      <c r="B26" s="101">
        <v>43282</v>
      </c>
      <c r="C26" s="100" t="s">
        <v>803</v>
      </c>
      <c r="D26" s="112">
        <v>7</v>
      </c>
      <c r="E26" s="99" t="s">
        <v>867</v>
      </c>
      <c r="F26" s="304"/>
    </row>
    <row r="27" spans="1:6" ht="18.75" x14ac:dyDescent="0.25">
      <c r="A27" s="159"/>
      <c r="B27" s="101">
        <v>43405</v>
      </c>
      <c r="C27" s="161" t="s">
        <v>629</v>
      </c>
      <c r="D27" s="99"/>
      <c r="E27" s="163" t="s">
        <v>930</v>
      </c>
    </row>
    <row r="28" spans="1:6" ht="18.75" x14ac:dyDescent="0.25">
      <c r="A28" s="195"/>
      <c r="B28" s="101">
        <v>43525</v>
      </c>
      <c r="C28" s="170" t="s">
        <v>1123</v>
      </c>
      <c r="D28" s="171">
        <v>30</v>
      </c>
      <c r="E28" s="99" t="s">
        <v>1452</v>
      </c>
      <c r="F28" s="303" t="s">
        <v>1971</v>
      </c>
    </row>
    <row r="29" spans="1:6" ht="32.25" customHeight="1" x14ac:dyDescent="0.25">
      <c r="A29" s="237"/>
      <c r="B29" s="101">
        <v>43647</v>
      </c>
      <c r="C29" s="170" t="s">
        <v>1401</v>
      </c>
      <c r="D29" s="171">
        <v>11</v>
      </c>
      <c r="E29" s="99" t="s">
        <v>1540</v>
      </c>
      <c r="F29" s="304"/>
    </row>
    <row r="30" spans="1:6" ht="32.25" customHeight="1" x14ac:dyDescent="0.25">
      <c r="A30" s="248"/>
      <c r="B30" s="101">
        <v>43678</v>
      </c>
      <c r="C30" s="170" t="s">
        <v>854</v>
      </c>
      <c r="D30" s="171">
        <v>9</v>
      </c>
      <c r="E30" s="99" t="s">
        <v>1681</v>
      </c>
      <c r="F30" s="304"/>
    </row>
    <row r="31" spans="1:6" ht="18.75" x14ac:dyDescent="0.25">
      <c r="A31" s="286"/>
      <c r="B31" s="101">
        <v>43770</v>
      </c>
      <c r="C31" s="161" t="s">
        <v>629</v>
      </c>
      <c r="D31" s="99"/>
      <c r="E31" s="163" t="s">
        <v>1694</v>
      </c>
    </row>
    <row r="32" spans="1:6" x14ac:dyDescent="0.25">
      <c r="A32" s="97"/>
      <c r="B32" s="98"/>
      <c r="C32" s="97"/>
      <c r="D32" s="97"/>
      <c r="E32" s="97"/>
    </row>
    <row r="33" spans="1:6" ht="18.75" x14ac:dyDescent="0.25">
      <c r="A33" s="302" t="s">
        <v>96</v>
      </c>
      <c r="B33" s="102" t="s">
        <v>528</v>
      </c>
      <c r="C33" s="102" t="s">
        <v>631</v>
      </c>
      <c r="D33" s="102"/>
      <c r="E33" s="102" t="s">
        <v>630</v>
      </c>
    </row>
    <row r="34" spans="1:6" x14ac:dyDescent="0.25">
      <c r="A34" s="302"/>
      <c r="B34" s="101">
        <v>43009</v>
      </c>
      <c r="C34" s="161" t="s">
        <v>629</v>
      </c>
      <c r="D34" s="99"/>
      <c r="E34" s="163" t="s">
        <v>634</v>
      </c>
    </row>
    <row r="35" spans="1:6" ht="32.25" customHeight="1" x14ac:dyDescent="0.25">
      <c r="A35" s="302"/>
      <c r="B35" s="101">
        <v>43132</v>
      </c>
      <c r="C35" s="100" t="s">
        <v>685</v>
      </c>
      <c r="D35" s="112">
        <v>10</v>
      </c>
      <c r="E35" s="99" t="s">
        <v>688</v>
      </c>
      <c r="F35" s="303" t="s">
        <v>963</v>
      </c>
    </row>
    <row r="36" spans="1:6" ht="32.25" customHeight="1" x14ac:dyDescent="0.25">
      <c r="A36" s="127"/>
      <c r="B36" s="101">
        <v>43252</v>
      </c>
      <c r="C36" s="100" t="s">
        <v>753</v>
      </c>
      <c r="D36" s="112">
        <v>0</v>
      </c>
      <c r="E36" s="99" t="s">
        <v>778</v>
      </c>
      <c r="F36" s="304"/>
    </row>
    <row r="37" spans="1:6" ht="32.25" customHeight="1" x14ac:dyDescent="0.25">
      <c r="A37" s="131"/>
      <c r="B37" s="101">
        <v>43282</v>
      </c>
      <c r="C37" s="100" t="s">
        <v>751</v>
      </c>
      <c r="D37" s="112">
        <v>8</v>
      </c>
      <c r="E37" s="99" t="s">
        <v>868</v>
      </c>
      <c r="F37" s="304"/>
    </row>
    <row r="38" spans="1:6" ht="18.75" x14ac:dyDescent="0.25">
      <c r="A38" s="168"/>
      <c r="B38" s="101">
        <v>43466</v>
      </c>
      <c r="C38" s="161" t="s">
        <v>629</v>
      </c>
      <c r="D38" s="99"/>
      <c r="E38" s="163" t="s">
        <v>930</v>
      </c>
    </row>
    <row r="39" spans="1:6" ht="18.75" x14ac:dyDescent="0.25">
      <c r="A39" s="195"/>
      <c r="B39" s="101">
        <v>43525</v>
      </c>
      <c r="C39" s="170" t="s">
        <v>1123</v>
      </c>
      <c r="D39" s="171">
        <v>30</v>
      </c>
      <c r="E39" s="99" t="s">
        <v>1452</v>
      </c>
      <c r="F39" s="305" t="s">
        <v>1972</v>
      </c>
    </row>
    <row r="40" spans="1:6" ht="32.25" customHeight="1" x14ac:dyDescent="0.25">
      <c r="A40" s="238"/>
      <c r="B40" s="101">
        <v>43647</v>
      </c>
      <c r="C40" s="170" t="s">
        <v>1500</v>
      </c>
      <c r="D40" s="171">
        <v>13</v>
      </c>
      <c r="E40" s="99" t="s">
        <v>1668</v>
      </c>
      <c r="F40" s="304"/>
    </row>
    <row r="41" spans="1:6" ht="32.25" customHeight="1" x14ac:dyDescent="0.25">
      <c r="A41" s="257"/>
      <c r="B41" s="101">
        <v>43709</v>
      </c>
      <c r="C41" s="170" t="s">
        <v>1593</v>
      </c>
      <c r="D41" s="171">
        <v>8</v>
      </c>
      <c r="E41" s="99" t="s">
        <v>1881</v>
      </c>
      <c r="F41" s="304"/>
    </row>
    <row r="42" spans="1:6" ht="18.75" x14ac:dyDescent="0.25">
      <c r="A42" s="286"/>
      <c r="B42" s="101">
        <v>43831</v>
      </c>
      <c r="C42" s="161" t="s">
        <v>629</v>
      </c>
      <c r="D42" s="99"/>
      <c r="E42" s="163" t="s">
        <v>1955</v>
      </c>
    </row>
    <row r="43" spans="1:6" x14ac:dyDescent="0.25">
      <c r="A43" s="97"/>
      <c r="B43" s="98"/>
      <c r="C43" s="97"/>
      <c r="D43" s="97"/>
      <c r="E43" s="97"/>
    </row>
    <row r="44" spans="1:6" ht="18.75" x14ac:dyDescent="0.25">
      <c r="A44" s="302" t="s">
        <v>59</v>
      </c>
      <c r="B44" s="102" t="s">
        <v>528</v>
      </c>
      <c r="C44" s="102" t="s">
        <v>631</v>
      </c>
      <c r="D44" s="102"/>
      <c r="E44" s="102" t="s">
        <v>630</v>
      </c>
    </row>
    <row r="45" spans="1:6" x14ac:dyDescent="0.25">
      <c r="A45" s="302"/>
      <c r="B45" s="101">
        <v>43009</v>
      </c>
      <c r="C45" s="161" t="s">
        <v>629</v>
      </c>
      <c r="D45" s="99"/>
      <c r="E45" s="163" t="s">
        <v>634</v>
      </c>
    </row>
    <row r="46" spans="1:6" ht="51" customHeight="1" x14ac:dyDescent="0.25">
      <c r="A46" s="302"/>
      <c r="B46" s="101">
        <v>43132</v>
      </c>
      <c r="C46" s="100" t="s">
        <v>686</v>
      </c>
      <c r="D46" s="112">
        <v>10</v>
      </c>
      <c r="E46" s="99" t="s">
        <v>688</v>
      </c>
      <c r="F46" s="303" t="s">
        <v>963</v>
      </c>
    </row>
    <row r="47" spans="1:6" ht="32.25" customHeight="1" x14ac:dyDescent="0.25">
      <c r="A47" s="127"/>
      <c r="B47" s="101">
        <v>43252</v>
      </c>
      <c r="C47" s="100" t="s">
        <v>755</v>
      </c>
      <c r="D47" s="112">
        <v>0</v>
      </c>
      <c r="E47" s="99" t="s">
        <v>754</v>
      </c>
      <c r="F47" s="304"/>
    </row>
    <row r="48" spans="1:6" ht="32.25" customHeight="1" x14ac:dyDescent="0.25">
      <c r="A48" s="131"/>
      <c r="B48" s="101">
        <v>43282</v>
      </c>
      <c r="C48" s="100" t="s">
        <v>751</v>
      </c>
      <c r="D48" s="112">
        <v>8</v>
      </c>
      <c r="E48" s="99" t="s">
        <v>868</v>
      </c>
      <c r="F48" s="304"/>
    </row>
    <row r="49" spans="1:6" ht="18.75" x14ac:dyDescent="0.25">
      <c r="A49" s="168"/>
      <c r="B49" s="101">
        <v>43466</v>
      </c>
      <c r="C49" s="161" t="s">
        <v>629</v>
      </c>
      <c r="D49" s="99"/>
      <c r="E49" s="163" t="s">
        <v>930</v>
      </c>
    </row>
    <row r="50" spans="1:6" ht="18.75" x14ac:dyDescent="0.25">
      <c r="A50" s="238"/>
      <c r="B50" s="101">
        <v>43525</v>
      </c>
      <c r="C50" s="170" t="s">
        <v>1126</v>
      </c>
      <c r="D50" s="171">
        <v>26</v>
      </c>
      <c r="E50" s="99" t="s">
        <v>1510</v>
      </c>
      <c r="F50" s="305" t="s">
        <v>1973</v>
      </c>
    </row>
    <row r="51" spans="1:6" ht="32.25" customHeight="1" x14ac:dyDescent="0.25">
      <c r="A51" s="238"/>
      <c r="B51" s="101">
        <v>43647</v>
      </c>
      <c r="C51" s="170" t="s">
        <v>1500</v>
      </c>
      <c r="D51" s="171">
        <v>16</v>
      </c>
      <c r="E51" s="99" t="s">
        <v>1669</v>
      </c>
      <c r="F51" s="304"/>
    </row>
    <row r="52" spans="1:6" ht="32.25" customHeight="1" x14ac:dyDescent="0.25">
      <c r="A52" s="260"/>
      <c r="B52" s="101">
        <v>43739</v>
      </c>
      <c r="C52" s="170" t="s">
        <v>1663</v>
      </c>
      <c r="D52" s="171">
        <v>8</v>
      </c>
      <c r="E52" s="99" t="s">
        <v>1881</v>
      </c>
      <c r="F52" s="304"/>
    </row>
    <row r="53" spans="1:6" ht="18.75" x14ac:dyDescent="0.25">
      <c r="A53" s="286"/>
      <c r="B53" s="101">
        <v>43831</v>
      </c>
      <c r="C53" s="161" t="s">
        <v>629</v>
      </c>
      <c r="D53" s="99"/>
      <c r="E53" s="163" t="s">
        <v>1955</v>
      </c>
    </row>
    <row r="54" spans="1:6" x14ac:dyDescent="0.25">
      <c r="A54" s="97"/>
      <c r="B54" s="98"/>
      <c r="C54" s="97"/>
      <c r="D54" s="97"/>
      <c r="E54" s="97"/>
    </row>
    <row r="55" spans="1:6" ht="18.75" x14ac:dyDescent="0.25">
      <c r="A55" s="302" t="s">
        <v>164</v>
      </c>
      <c r="B55" s="102" t="s">
        <v>528</v>
      </c>
      <c r="C55" s="102" t="s">
        <v>631</v>
      </c>
      <c r="D55" s="102"/>
      <c r="E55" s="102" t="s">
        <v>630</v>
      </c>
    </row>
    <row r="56" spans="1:6" x14ac:dyDescent="0.25">
      <c r="A56" s="302"/>
      <c r="B56" s="101">
        <v>43009</v>
      </c>
      <c r="C56" s="161" t="s">
        <v>629</v>
      </c>
      <c r="D56" s="99"/>
      <c r="E56" s="163" t="s">
        <v>634</v>
      </c>
    </row>
    <row r="57" spans="1:6" ht="32.25" customHeight="1" x14ac:dyDescent="0.25">
      <c r="A57" s="302"/>
      <c r="B57" s="101">
        <v>43160</v>
      </c>
      <c r="C57" s="100" t="s">
        <v>670</v>
      </c>
      <c r="D57" s="112">
        <v>10</v>
      </c>
      <c r="E57" s="99" t="s">
        <v>674</v>
      </c>
      <c r="F57" s="303" t="s">
        <v>964</v>
      </c>
    </row>
    <row r="58" spans="1:6" ht="32.25" customHeight="1" x14ac:dyDescent="0.25">
      <c r="A58" s="127"/>
      <c r="B58" s="101">
        <v>43252</v>
      </c>
      <c r="C58" s="100" t="s">
        <v>760</v>
      </c>
      <c r="D58" s="112">
        <v>10</v>
      </c>
      <c r="E58" s="99" t="s">
        <v>637</v>
      </c>
      <c r="F58" s="304"/>
    </row>
    <row r="59" spans="1:6" ht="32.25" customHeight="1" x14ac:dyDescent="0.25">
      <c r="A59" s="131"/>
      <c r="B59" s="101">
        <v>43282</v>
      </c>
      <c r="C59" s="100" t="s">
        <v>800</v>
      </c>
      <c r="D59" s="112">
        <v>15</v>
      </c>
      <c r="E59" s="99" t="s">
        <v>949</v>
      </c>
      <c r="F59" s="304"/>
    </row>
    <row r="60" spans="1:6" ht="18.75" x14ac:dyDescent="0.25">
      <c r="A60" s="168"/>
      <c r="B60" s="101">
        <v>43466</v>
      </c>
      <c r="C60" s="161" t="s">
        <v>629</v>
      </c>
      <c r="D60" s="99"/>
      <c r="E60" s="163" t="s">
        <v>930</v>
      </c>
    </row>
    <row r="61" spans="1:6" ht="18.75" x14ac:dyDescent="0.25">
      <c r="A61" s="195"/>
      <c r="B61" s="101">
        <v>43525</v>
      </c>
      <c r="C61" s="170" t="s">
        <v>1126</v>
      </c>
      <c r="D61" s="171">
        <v>26</v>
      </c>
      <c r="E61" s="99" t="s">
        <v>1510</v>
      </c>
      <c r="F61" s="305" t="s">
        <v>1974</v>
      </c>
    </row>
    <row r="62" spans="1:6" ht="32.25" customHeight="1" x14ac:dyDescent="0.25">
      <c r="A62" s="238"/>
      <c r="B62" s="101">
        <v>43647</v>
      </c>
      <c r="C62" s="170" t="s">
        <v>1507</v>
      </c>
      <c r="D62" s="171">
        <v>17</v>
      </c>
      <c r="E62" s="99" t="s">
        <v>1541</v>
      </c>
      <c r="F62" s="305"/>
    </row>
    <row r="63" spans="1:6" ht="18.75" x14ac:dyDescent="0.25">
      <c r="A63" s="266"/>
      <c r="B63" s="101">
        <v>43739</v>
      </c>
      <c r="C63" s="161" t="s">
        <v>629</v>
      </c>
      <c r="D63" s="99"/>
      <c r="E63" s="163" t="s">
        <v>1694</v>
      </c>
    </row>
    <row r="64" spans="1:6" x14ac:dyDescent="0.25">
      <c r="A64" s="97"/>
      <c r="B64" s="98"/>
      <c r="C64" s="97"/>
      <c r="D64" s="97"/>
      <c r="E64" s="97"/>
    </row>
    <row r="65" spans="1:6" ht="18.75" x14ac:dyDescent="0.25">
      <c r="A65" s="302" t="s">
        <v>280</v>
      </c>
      <c r="B65" s="102" t="s">
        <v>528</v>
      </c>
      <c r="C65" s="102" t="s">
        <v>631</v>
      </c>
      <c r="D65" s="102"/>
      <c r="E65" s="102" t="s">
        <v>630</v>
      </c>
    </row>
    <row r="66" spans="1:6" x14ac:dyDescent="0.25">
      <c r="A66" s="302"/>
      <c r="B66" s="101">
        <v>43009</v>
      </c>
      <c r="C66" s="161" t="s">
        <v>629</v>
      </c>
      <c r="D66" s="99"/>
      <c r="E66" s="163" t="s">
        <v>634</v>
      </c>
    </row>
    <row r="67" spans="1:6" ht="32.25" customHeight="1" x14ac:dyDescent="0.25">
      <c r="A67" s="302"/>
      <c r="B67" s="101">
        <v>43160</v>
      </c>
      <c r="C67" s="100" t="s">
        <v>671</v>
      </c>
      <c r="D67" s="112">
        <v>10</v>
      </c>
      <c r="E67" s="99" t="s">
        <v>950</v>
      </c>
      <c r="F67" s="303" t="s">
        <v>964</v>
      </c>
    </row>
    <row r="68" spans="1:6" ht="32.25" customHeight="1" x14ac:dyDescent="0.25">
      <c r="A68" s="127"/>
      <c r="B68" s="101">
        <v>43252</v>
      </c>
      <c r="C68" s="100" t="s">
        <v>761</v>
      </c>
      <c r="D68" s="112">
        <v>10</v>
      </c>
      <c r="E68" s="99" t="s">
        <v>637</v>
      </c>
      <c r="F68" s="304"/>
    </row>
    <row r="69" spans="1:6" ht="32.25" customHeight="1" x14ac:dyDescent="0.25">
      <c r="A69" s="131"/>
      <c r="B69" s="101">
        <v>43282</v>
      </c>
      <c r="C69" s="100" t="s">
        <v>565</v>
      </c>
      <c r="D69" s="112">
        <v>15</v>
      </c>
      <c r="E69" s="99" t="s">
        <v>926</v>
      </c>
      <c r="F69" s="304"/>
    </row>
    <row r="70" spans="1:6" ht="18.75" x14ac:dyDescent="0.25">
      <c r="A70" s="168"/>
      <c r="B70" s="101">
        <v>43466</v>
      </c>
      <c r="C70" s="161" t="s">
        <v>629</v>
      </c>
      <c r="D70" s="99"/>
      <c r="E70" s="163" t="s">
        <v>930</v>
      </c>
    </row>
    <row r="71" spans="1:6" ht="18.75" x14ac:dyDescent="0.25">
      <c r="A71" s="195"/>
      <c r="B71" s="101">
        <v>43525</v>
      </c>
      <c r="C71" s="170" t="s">
        <v>1126</v>
      </c>
      <c r="D71" s="171">
        <v>26</v>
      </c>
      <c r="E71" s="99" t="s">
        <v>1510</v>
      </c>
      <c r="F71" s="305" t="s">
        <v>1942</v>
      </c>
    </row>
    <row r="72" spans="1:6" ht="32.25" customHeight="1" x14ac:dyDescent="0.25">
      <c r="A72" s="241"/>
      <c r="B72" s="101">
        <v>40391</v>
      </c>
      <c r="C72" s="170" t="s">
        <v>1508</v>
      </c>
      <c r="D72" s="171">
        <v>10</v>
      </c>
      <c r="E72" s="99" t="s">
        <v>1670</v>
      </c>
      <c r="F72" s="305"/>
    </row>
    <row r="73" spans="1:6" ht="18.75" x14ac:dyDescent="0.25">
      <c r="A73" s="266"/>
      <c r="B73" s="101">
        <v>43739</v>
      </c>
      <c r="C73" s="161" t="s">
        <v>629</v>
      </c>
      <c r="D73" s="99"/>
      <c r="E73" s="163" t="s">
        <v>1694</v>
      </c>
    </row>
    <row r="74" spans="1:6" x14ac:dyDescent="0.25">
      <c r="A74" s="97"/>
      <c r="B74" s="98"/>
      <c r="C74" s="97"/>
      <c r="D74" s="97"/>
      <c r="E74" s="97"/>
    </row>
    <row r="75" spans="1:6" ht="18.75" x14ac:dyDescent="0.25">
      <c r="A75" s="302" t="s">
        <v>599</v>
      </c>
      <c r="B75" s="102" t="s">
        <v>528</v>
      </c>
      <c r="C75" s="102" t="s">
        <v>631</v>
      </c>
      <c r="D75" s="102"/>
      <c r="E75" s="102" t="s">
        <v>630</v>
      </c>
    </row>
    <row r="76" spans="1:6" x14ac:dyDescent="0.25">
      <c r="A76" s="302"/>
      <c r="B76" s="101">
        <v>43009</v>
      </c>
      <c r="C76" s="161" t="s">
        <v>629</v>
      </c>
      <c r="D76" s="99"/>
      <c r="E76" s="163" t="s">
        <v>634</v>
      </c>
    </row>
    <row r="77" spans="1:6" ht="32.25" customHeight="1" x14ac:dyDescent="0.25">
      <c r="A77" s="302"/>
      <c r="B77" s="101">
        <v>43160</v>
      </c>
      <c r="C77" s="100" t="s">
        <v>672</v>
      </c>
      <c r="D77" s="112">
        <v>10</v>
      </c>
      <c r="E77" s="99" t="s">
        <v>695</v>
      </c>
      <c r="F77" s="303" t="s">
        <v>964</v>
      </c>
    </row>
    <row r="78" spans="1:6" ht="32.25" customHeight="1" x14ac:dyDescent="0.25">
      <c r="A78" s="127"/>
      <c r="B78" s="101">
        <v>43252</v>
      </c>
      <c r="C78" s="100" t="s">
        <v>762</v>
      </c>
      <c r="D78" s="112">
        <v>10</v>
      </c>
      <c r="E78" s="99" t="s">
        <v>637</v>
      </c>
      <c r="F78" s="304"/>
    </row>
    <row r="79" spans="1:6" ht="32.25" customHeight="1" x14ac:dyDescent="0.25">
      <c r="A79" s="130"/>
      <c r="B79" s="101">
        <v>43282</v>
      </c>
      <c r="C79" s="100" t="s">
        <v>799</v>
      </c>
      <c r="D79" s="112">
        <v>15</v>
      </c>
      <c r="E79" s="99" t="s">
        <v>953</v>
      </c>
      <c r="F79" s="304"/>
    </row>
    <row r="80" spans="1:6" ht="18.75" x14ac:dyDescent="0.25">
      <c r="A80" s="168"/>
      <c r="B80" s="101">
        <v>43466</v>
      </c>
      <c r="C80" s="161" t="s">
        <v>629</v>
      </c>
      <c r="D80" s="99"/>
      <c r="E80" s="163" t="s">
        <v>930</v>
      </c>
    </row>
    <row r="81" spans="1:6" ht="18.75" x14ac:dyDescent="0.25">
      <c r="A81" s="195"/>
      <c r="B81" s="101">
        <v>43525</v>
      </c>
      <c r="C81" s="170" t="s">
        <v>1125</v>
      </c>
      <c r="D81" s="171">
        <v>26</v>
      </c>
      <c r="E81" s="99" t="s">
        <v>1510</v>
      </c>
      <c r="F81" s="305" t="s">
        <v>1975</v>
      </c>
    </row>
    <row r="82" spans="1:6" ht="32.25" customHeight="1" x14ac:dyDescent="0.25">
      <c r="A82" s="243"/>
      <c r="B82" s="101">
        <v>43678</v>
      </c>
      <c r="C82" s="170" t="s">
        <v>1403</v>
      </c>
      <c r="D82" s="171">
        <v>11</v>
      </c>
      <c r="E82" s="99" t="s">
        <v>1197</v>
      </c>
      <c r="F82" s="304"/>
    </row>
    <row r="83" spans="1:6" ht="32.25" customHeight="1" x14ac:dyDescent="0.25">
      <c r="A83" s="260"/>
      <c r="B83" s="101">
        <v>43709</v>
      </c>
      <c r="C83" s="170" t="s">
        <v>1575</v>
      </c>
      <c r="D83" s="171">
        <v>7</v>
      </c>
      <c r="E83" s="99" t="s">
        <v>1683</v>
      </c>
      <c r="F83" s="304"/>
    </row>
    <row r="84" spans="1:6" ht="18.75" x14ac:dyDescent="0.25">
      <c r="A84" s="283"/>
      <c r="B84" s="101">
        <v>43770</v>
      </c>
      <c r="C84" s="161" t="s">
        <v>629</v>
      </c>
      <c r="D84" s="99"/>
      <c r="E84" s="163" t="s">
        <v>1694</v>
      </c>
    </row>
    <row r="85" spans="1:6" x14ac:dyDescent="0.25">
      <c r="A85" s="97"/>
      <c r="B85" s="98"/>
      <c r="C85" s="97"/>
      <c r="D85" s="97"/>
      <c r="E85" s="97"/>
    </row>
    <row r="86" spans="1:6" ht="18.75" x14ac:dyDescent="0.25">
      <c r="A86" s="302" t="s">
        <v>600</v>
      </c>
      <c r="B86" s="102" t="s">
        <v>528</v>
      </c>
      <c r="C86" s="102" t="s">
        <v>631</v>
      </c>
      <c r="D86" s="102"/>
      <c r="E86" s="102" t="s">
        <v>630</v>
      </c>
    </row>
    <row r="87" spans="1:6" x14ac:dyDescent="0.25">
      <c r="A87" s="302"/>
      <c r="B87" s="101">
        <v>43009</v>
      </c>
      <c r="C87" s="161" t="s">
        <v>629</v>
      </c>
      <c r="D87" s="99"/>
      <c r="E87" s="163" t="s">
        <v>634</v>
      </c>
    </row>
    <row r="88" spans="1:6" ht="32.25" customHeight="1" x14ac:dyDescent="0.25">
      <c r="A88" s="302"/>
      <c r="B88" s="101">
        <v>43252</v>
      </c>
      <c r="C88" s="100" t="s">
        <v>673</v>
      </c>
      <c r="D88" s="112">
        <v>10</v>
      </c>
      <c r="E88" s="99" t="s">
        <v>951</v>
      </c>
      <c r="F88" s="303" t="s">
        <v>965</v>
      </c>
    </row>
    <row r="89" spans="1:6" ht="32.25" customHeight="1" x14ac:dyDescent="0.25">
      <c r="A89" s="127"/>
      <c r="B89" s="101">
        <v>43252</v>
      </c>
      <c r="C89" s="100" t="s">
        <v>763</v>
      </c>
      <c r="D89" s="112">
        <v>10</v>
      </c>
      <c r="E89" s="99" t="s">
        <v>637</v>
      </c>
      <c r="F89" s="304"/>
    </row>
    <row r="90" spans="1:6" ht="32.25" customHeight="1" x14ac:dyDescent="0.25">
      <c r="A90" s="130"/>
      <c r="B90" s="101">
        <v>43282</v>
      </c>
      <c r="C90" s="100" t="s">
        <v>796</v>
      </c>
      <c r="D90" s="112">
        <v>7</v>
      </c>
      <c r="E90" s="99" t="s">
        <v>952</v>
      </c>
      <c r="F90" s="304"/>
    </row>
    <row r="91" spans="1:6" ht="18.75" x14ac:dyDescent="0.25">
      <c r="A91" s="168"/>
      <c r="B91" s="101">
        <v>43466</v>
      </c>
      <c r="C91" s="161" t="s">
        <v>629</v>
      </c>
      <c r="D91" s="99"/>
      <c r="E91" s="163" t="s">
        <v>930</v>
      </c>
    </row>
    <row r="92" spans="1:6" ht="18.75" x14ac:dyDescent="0.25">
      <c r="A92" s="195"/>
      <c r="B92" s="101">
        <v>43525</v>
      </c>
      <c r="C92" s="170" t="s">
        <v>1125</v>
      </c>
      <c r="D92" s="171">
        <v>26</v>
      </c>
      <c r="E92" s="99" t="s">
        <v>1510</v>
      </c>
      <c r="F92" s="305" t="s">
        <v>1976</v>
      </c>
    </row>
    <row r="93" spans="1:6" ht="32.25" customHeight="1" x14ac:dyDescent="0.25">
      <c r="A93" s="243"/>
      <c r="B93" s="101">
        <v>43678</v>
      </c>
      <c r="C93" s="170" t="s">
        <v>1402</v>
      </c>
      <c r="D93" s="171">
        <v>11</v>
      </c>
      <c r="E93" s="99" t="s">
        <v>1197</v>
      </c>
      <c r="F93" s="304"/>
    </row>
    <row r="94" spans="1:6" ht="32.25" customHeight="1" x14ac:dyDescent="0.25">
      <c r="A94" s="249"/>
      <c r="B94" s="101">
        <v>43678</v>
      </c>
      <c r="C94" s="170" t="s">
        <v>1544</v>
      </c>
      <c r="D94" s="171">
        <v>15</v>
      </c>
      <c r="E94" s="99" t="s">
        <v>1880</v>
      </c>
      <c r="F94" s="304"/>
    </row>
    <row r="95" spans="1:6" ht="18.75" x14ac:dyDescent="0.25">
      <c r="A95" s="283"/>
      <c r="B95" s="101">
        <v>43770</v>
      </c>
      <c r="C95" s="161" t="s">
        <v>629</v>
      </c>
      <c r="D95" s="99"/>
      <c r="E95" s="163" t="s">
        <v>1694</v>
      </c>
    </row>
    <row r="96" spans="1:6" x14ac:dyDescent="0.25">
      <c r="A96" s="97"/>
      <c r="B96" s="98"/>
      <c r="C96" s="97"/>
      <c r="D96" s="97"/>
      <c r="E96" s="97"/>
    </row>
    <row r="100" spans="3:3" x14ac:dyDescent="0.25">
      <c r="C100">
        <f>(5*25*10)+(3*29*10)+340</f>
        <v>2460</v>
      </c>
    </row>
    <row r="107" spans="3:3" x14ac:dyDescent="0.25">
      <c r="C107">
        <f>(752+350)/5</f>
        <v>220.4</v>
      </c>
    </row>
    <row r="109" spans="3:3" x14ac:dyDescent="0.25">
      <c r="C109">
        <f>180*2.5</f>
        <v>450</v>
      </c>
    </row>
  </sheetData>
  <mergeCells count="27">
    <mergeCell ref="F92:F94"/>
    <mergeCell ref="A65:A67"/>
    <mergeCell ref="A75:A77"/>
    <mergeCell ref="A86:A88"/>
    <mergeCell ref="A1:A3"/>
    <mergeCell ref="A11:A13"/>
    <mergeCell ref="A22:A24"/>
    <mergeCell ref="A33:A35"/>
    <mergeCell ref="A44:A46"/>
    <mergeCell ref="A55:A57"/>
    <mergeCell ref="F57:F59"/>
    <mergeCell ref="F67:F69"/>
    <mergeCell ref="F77:F79"/>
    <mergeCell ref="F88:F90"/>
    <mergeCell ref="F61:F62"/>
    <mergeCell ref="F71:F72"/>
    <mergeCell ref="F81:F83"/>
    <mergeCell ref="F50:F52"/>
    <mergeCell ref="F3:F5"/>
    <mergeCell ref="F13:F15"/>
    <mergeCell ref="F24:F26"/>
    <mergeCell ref="F35:F37"/>
    <mergeCell ref="F46:F48"/>
    <mergeCell ref="F17:F19"/>
    <mergeCell ref="F28:F30"/>
    <mergeCell ref="F7:F8"/>
    <mergeCell ref="F39:F4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5"/>
  <sheetViews>
    <sheetView topLeftCell="A76" zoomScale="85" zoomScaleNormal="85" workbookViewId="0">
      <selection activeCell="H89" sqref="H89"/>
    </sheetView>
  </sheetViews>
  <sheetFormatPr baseColWidth="10" defaultColWidth="9.140625" defaultRowHeight="15" x14ac:dyDescent="0.25"/>
  <cols>
    <col min="1" max="1" width="15.7109375" customWidth="1"/>
    <col min="2" max="2" width="15.42578125" style="96" bestFit="1" customWidth="1"/>
    <col min="3" max="3" width="54.28515625" customWidth="1"/>
    <col min="4" max="4" width="7.5703125" customWidth="1"/>
    <col min="5" max="5" width="161" bestFit="1" customWidth="1"/>
    <col min="6" max="6" width="19.7109375" customWidth="1"/>
  </cols>
  <sheetData>
    <row r="1" spans="1:6" ht="18.75" x14ac:dyDescent="0.25">
      <c r="A1" s="302" t="s">
        <v>89</v>
      </c>
      <c r="B1" s="102" t="s">
        <v>528</v>
      </c>
      <c r="C1" s="102" t="s">
        <v>631</v>
      </c>
      <c r="D1" s="102"/>
      <c r="E1" s="102" t="s">
        <v>630</v>
      </c>
    </row>
    <row r="2" spans="1:6" x14ac:dyDescent="0.25">
      <c r="A2" s="302"/>
      <c r="B2" s="101">
        <v>43009</v>
      </c>
      <c r="C2" s="161" t="s">
        <v>629</v>
      </c>
      <c r="D2" s="99"/>
      <c r="E2" s="163" t="s">
        <v>634</v>
      </c>
    </row>
    <row r="3" spans="1:6" ht="32.25" customHeight="1" x14ac:dyDescent="0.25">
      <c r="A3" s="302"/>
      <c r="B3" s="101">
        <v>43160</v>
      </c>
      <c r="C3" s="100" t="s">
        <v>648</v>
      </c>
      <c r="D3" s="112">
        <v>18</v>
      </c>
      <c r="E3" s="99" t="s">
        <v>740</v>
      </c>
      <c r="F3" s="305" t="s">
        <v>959</v>
      </c>
    </row>
    <row r="4" spans="1:6" ht="32.25" customHeight="1" x14ac:dyDescent="0.25">
      <c r="A4" s="131"/>
      <c r="B4" s="101">
        <v>43282</v>
      </c>
      <c r="C4" s="100" t="s">
        <v>805</v>
      </c>
      <c r="D4" s="112">
        <v>8</v>
      </c>
      <c r="E4" s="99" t="s">
        <v>954</v>
      </c>
      <c r="F4" s="305"/>
    </row>
    <row r="5" spans="1:6" ht="18.75" x14ac:dyDescent="0.25">
      <c r="A5" s="159"/>
      <c r="B5" s="101">
        <v>43405</v>
      </c>
      <c r="C5" s="161" t="s">
        <v>629</v>
      </c>
      <c r="D5" s="99"/>
      <c r="E5" s="163" t="s">
        <v>930</v>
      </c>
    </row>
    <row r="6" spans="1:6" ht="18.75" x14ac:dyDescent="0.25">
      <c r="A6" s="202"/>
      <c r="B6" s="101">
        <v>43556</v>
      </c>
      <c r="C6" s="170" t="s">
        <v>1139</v>
      </c>
      <c r="D6" s="171">
        <v>12</v>
      </c>
      <c r="E6" s="99" t="s">
        <v>1185</v>
      </c>
      <c r="F6" s="303" t="s">
        <v>1686</v>
      </c>
    </row>
    <row r="7" spans="1:6" ht="40.5" customHeight="1" x14ac:dyDescent="0.25">
      <c r="A7" s="225"/>
      <c r="B7" s="101">
        <v>43586</v>
      </c>
      <c r="C7" s="170" t="s">
        <v>1328</v>
      </c>
      <c r="D7" s="171">
        <v>0</v>
      </c>
      <c r="E7" s="99" t="s">
        <v>1567</v>
      </c>
      <c r="F7" s="304"/>
    </row>
    <row r="8" spans="1:6" ht="32.25" customHeight="1" x14ac:dyDescent="0.25">
      <c r="A8" s="248"/>
      <c r="B8" s="101">
        <v>43709</v>
      </c>
      <c r="C8" s="170" t="s">
        <v>846</v>
      </c>
      <c r="D8" s="171">
        <v>10</v>
      </c>
      <c r="E8" s="99" t="s">
        <v>1666</v>
      </c>
      <c r="F8" s="304"/>
    </row>
    <row r="9" spans="1:6" ht="18.75" x14ac:dyDescent="0.25">
      <c r="A9" s="266"/>
      <c r="B9" s="101">
        <v>43739</v>
      </c>
      <c r="C9" s="161" t="s">
        <v>629</v>
      </c>
      <c r="D9" s="99"/>
      <c r="E9" s="163" t="s">
        <v>1940</v>
      </c>
    </row>
    <row r="10" spans="1:6" x14ac:dyDescent="0.25">
      <c r="A10" s="97"/>
      <c r="B10" s="98"/>
      <c r="C10" s="97"/>
      <c r="D10" s="97"/>
      <c r="E10" s="97"/>
    </row>
    <row r="11" spans="1:6" ht="18.75" x14ac:dyDescent="0.25">
      <c r="A11" s="302" t="s">
        <v>110</v>
      </c>
      <c r="B11" s="102" t="s">
        <v>528</v>
      </c>
      <c r="C11" s="102" t="s">
        <v>631</v>
      </c>
      <c r="D11" s="102"/>
      <c r="E11" s="102" t="s">
        <v>630</v>
      </c>
    </row>
    <row r="12" spans="1:6" x14ac:dyDescent="0.25">
      <c r="A12" s="302"/>
      <c r="B12" s="101">
        <v>43009</v>
      </c>
      <c r="C12" s="161" t="s">
        <v>629</v>
      </c>
      <c r="D12" s="99"/>
      <c r="E12" s="163" t="s">
        <v>634</v>
      </c>
    </row>
    <row r="13" spans="1:6" ht="32.25" customHeight="1" x14ac:dyDescent="0.25">
      <c r="A13" s="302"/>
      <c r="B13" s="101">
        <v>43160</v>
      </c>
      <c r="C13" s="100" t="s">
        <v>647</v>
      </c>
      <c r="D13" s="112">
        <v>18</v>
      </c>
      <c r="E13" s="99" t="s">
        <v>741</v>
      </c>
      <c r="F13" s="305" t="s">
        <v>959</v>
      </c>
    </row>
    <row r="14" spans="1:6" ht="32.25" customHeight="1" x14ac:dyDescent="0.25">
      <c r="A14" s="132"/>
      <c r="B14" s="101">
        <v>43282</v>
      </c>
      <c r="C14" s="100" t="s">
        <v>806</v>
      </c>
      <c r="D14" s="112">
        <v>8</v>
      </c>
      <c r="E14" s="99" t="s">
        <v>955</v>
      </c>
      <c r="F14" s="305"/>
    </row>
    <row r="15" spans="1:6" ht="18.75" x14ac:dyDescent="0.25">
      <c r="A15" s="159"/>
      <c r="B15" s="101">
        <v>43405</v>
      </c>
      <c r="C15" s="161" t="s">
        <v>629</v>
      </c>
      <c r="D15" s="99"/>
      <c r="E15" s="163" t="s">
        <v>930</v>
      </c>
    </row>
    <row r="16" spans="1:6" ht="18.75" x14ac:dyDescent="0.25">
      <c r="A16" s="202"/>
      <c r="B16" s="101">
        <v>43556</v>
      </c>
      <c r="C16" s="170" t="s">
        <v>1186</v>
      </c>
      <c r="D16" s="171">
        <v>12</v>
      </c>
      <c r="E16" s="99" t="s">
        <v>1185</v>
      </c>
      <c r="F16" s="303" t="s">
        <v>1946</v>
      </c>
    </row>
    <row r="17" spans="1:6" ht="40.5" customHeight="1" x14ac:dyDescent="0.25">
      <c r="A17" s="225"/>
      <c r="B17" s="101">
        <v>43586</v>
      </c>
      <c r="C17" s="170" t="s">
        <v>1329</v>
      </c>
      <c r="D17" s="171">
        <v>21</v>
      </c>
      <c r="E17" s="99" t="s">
        <v>1560</v>
      </c>
      <c r="F17" s="304"/>
    </row>
    <row r="18" spans="1:6" ht="36" customHeight="1" x14ac:dyDescent="0.25">
      <c r="A18" s="248"/>
      <c r="B18" s="101">
        <v>43678</v>
      </c>
      <c r="C18" s="170" t="s">
        <v>1586</v>
      </c>
      <c r="D18" s="171">
        <v>9</v>
      </c>
      <c r="E18" s="99" t="s">
        <v>1642</v>
      </c>
      <c r="F18" s="304"/>
    </row>
    <row r="19" spans="1:6" ht="18.75" x14ac:dyDescent="0.25">
      <c r="A19" s="266"/>
      <c r="B19" s="101">
        <v>43739</v>
      </c>
      <c r="C19" s="161" t="s">
        <v>629</v>
      </c>
      <c r="D19" s="99"/>
      <c r="E19" s="163" t="s">
        <v>1940</v>
      </c>
    </row>
    <row r="20" spans="1:6" x14ac:dyDescent="0.25">
      <c r="A20" s="97"/>
      <c r="B20" s="98"/>
      <c r="C20" s="97"/>
      <c r="D20" s="97"/>
      <c r="E20" s="97"/>
    </row>
    <row r="21" spans="1:6" ht="18.75" x14ac:dyDescent="0.25">
      <c r="A21" s="302" t="s">
        <v>43</v>
      </c>
      <c r="B21" s="102" t="s">
        <v>528</v>
      </c>
      <c r="C21" s="102" t="s">
        <v>631</v>
      </c>
      <c r="D21" s="102"/>
      <c r="E21" s="102" t="s">
        <v>630</v>
      </c>
    </row>
    <row r="22" spans="1:6" x14ac:dyDescent="0.25">
      <c r="A22" s="302"/>
      <c r="B22" s="101">
        <v>43009</v>
      </c>
      <c r="C22" s="161" t="s">
        <v>629</v>
      </c>
      <c r="D22" s="99"/>
      <c r="E22" s="163" t="s">
        <v>692</v>
      </c>
    </row>
    <row r="23" spans="1:6" ht="32.25" customHeight="1" x14ac:dyDescent="0.25">
      <c r="A23" s="302"/>
      <c r="B23" s="101">
        <v>43160</v>
      </c>
      <c r="C23" s="100" t="s">
        <v>647</v>
      </c>
      <c r="D23" s="112">
        <v>18</v>
      </c>
      <c r="E23" s="99" t="s">
        <v>684</v>
      </c>
      <c r="F23" s="305" t="s">
        <v>966</v>
      </c>
    </row>
    <row r="24" spans="1:6" ht="32.25" customHeight="1" x14ac:dyDescent="0.25">
      <c r="A24" s="130"/>
      <c r="B24" s="101">
        <v>43282</v>
      </c>
      <c r="C24" s="100" t="s">
        <v>795</v>
      </c>
      <c r="D24" s="112">
        <v>2</v>
      </c>
      <c r="E24" s="99" t="s">
        <v>869</v>
      </c>
      <c r="F24" s="305"/>
    </row>
    <row r="25" spans="1:6" ht="18.75" x14ac:dyDescent="0.25">
      <c r="A25" s="159"/>
      <c r="B25" s="101">
        <v>43405</v>
      </c>
      <c r="C25" s="161" t="s">
        <v>629</v>
      </c>
      <c r="D25" s="99"/>
      <c r="E25" s="163" t="s">
        <v>930</v>
      </c>
    </row>
    <row r="26" spans="1:6" ht="18.75" x14ac:dyDescent="0.25">
      <c r="A26" s="202"/>
      <c r="B26" s="101">
        <v>43556</v>
      </c>
      <c r="C26" s="170" t="s">
        <v>570</v>
      </c>
      <c r="D26" s="171">
        <v>12</v>
      </c>
      <c r="E26" s="99" t="s">
        <v>1185</v>
      </c>
      <c r="F26" s="303" t="s">
        <v>1946</v>
      </c>
    </row>
    <row r="27" spans="1:6" ht="40.5" customHeight="1" x14ac:dyDescent="0.25">
      <c r="A27" s="225"/>
      <c r="B27" s="101">
        <v>43586</v>
      </c>
      <c r="C27" s="170" t="s">
        <v>1329</v>
      </c>
      <c r="D27" s="171">
        <v>21</v>
      </c>
      <c r="E27" s="99" t="s">
        <v>1560</v>
      </c>
      <c r="F27" s="304"/>
    </row>
    <row r="28" spans="1:6" ht="36" customHeight="1" x14ac:dyDescent="0.25">
      <c r="A28" s="248"/>
      <c r="B28" s="101">
        <v>43678</v>
      </c>
      <c r="C28" s="170" t="s">
        <v>1586</v>
      </c>
      <c r="D28" s="171">
        <v>9</v>
      </c>
      <c r="E28" s="99" t="s">
        <v>1642</v>
      </c>
      <c r="F28" s="304"/>
    </row>
    <row r="29" spans="1:6" ht="18.75" x14ac:dyDescent="0.25">
      <c r="A29" s="266"/>
      <c r="B29" s="101">
        <v>43739</v>
      </c>
      <c r="C29" s="161" t="s">
        <v>629</v>
      </c>
      <c r="D29" s="99"/>
      <c r="E29" s="163" t="s">
        <v>1940</v>
      </c>
    </row>
    <row r="30" spans="1:6" x14ac:dyDescent="0.25">
      <c r="A30" s="97"/>
      <c r="B30" s="98"/>
      <c r="C30" s="97"/>
      <c r="D30" s="97"/>
      <c r="E30" s="97"/>
    </row>
    <row r="31" spans="1:6" ht="18.75" x14ac:dyDescent="0.25">
      <c r="A31" s="302" t="s">
        <v>96</v>
      </c>
      <c r="B31" s="102" t="s">
        <v>528</v>
      </c>
      <c r="C31" s="102" t="s">
        <v>631</v>
      </c>
      <c r="D31" s="102"/>
      <c r="E31" s="102" t="s">
        <v>630</v>
      </c>
    </row>
    <row r="32" spans="1:6" ht="15" customHeight="1" x14ac:dyDescent="0.25">
      <c r="A32" s="302"/>
      <c r="B32" s="101">
        <v>43009</v>
      </c>
      <c r="C32" s="161" t="s">
        <v>629</v>
      </c>
      <c r="D32" s="99"/>
      <c r="E32" s="163" t="s">
        <v>634</v>
      </c>
    </row>
    <row r="33" spans="1:6" ht="32.25" customHeight="1" x14ac:dyDescent="0.25">
      <c r="A33" s="302"/>
      <c r="B33" s="101">
        <v>43160</v>
      </c>
      <c r="C33" s="100" t="s">
        <v>648</v>
      </c>
      <c r="D33" s="112">
        <v>18</v>
      </c>
      <c r="E33" s="99" t="s">
        <v>740</v>
      </c>
      <c r="F33" s="305" t="s">
        <v>966</v>
      </c>
    </row>
    <row r="34" spans="1:6" ht="32.25" customHeight="1" x14ac:dyDescent="0.25">
      <c r="A34" s="130"/>
      <c r="B34" s="101">
        <v>43282</v>
      </c>
      <c r="C34" s="100" t="s">
        <v>795</v>
      </c>
      <c r="D34" s="112">
        <v>2</v>
      </c>
      <c r="E34" s="99" t="s">
        <v>870</v>
      </c>
      <c r="F34" s="305"/>
    </row>
    <row r="35" spans="1:6" ht="18.75" x14ac:dyDescent="0.25">
      <c r="A35" s="168"/>
      <c r="B35" s="101">
        <v>43466</v>
      </c>
      <c r="C35" s="161" t="s">
        <v>629</v>
      </c>
      <c r="D35" s="99"/>
      <c r="E35" s="163" t="s">
        <v>930</v>
      </c>
    </row>
    <row r="36" spans="1:6" ht="18.75" x14ac:dyDescent="0.25">
      <c r="A36" s="201"/>
      <c r="B36" s="101">
        <v>43556</v>
      </c>
      <c r="C36" s="170" t="s">
        <v>1138</v>
      </c>
      <c r="D36" s="171">
        <v>21</v>
      </c>
      <c r="E36" s="99" t="s">
        <v>1185</v>
      </c>
      <c r="F36" s="303" t="s">
        <v>1682</v>
      </c>
    </row>
    <row r="37" spans="1:6" ht="40.5" customHeight="1" x14ac:dyDescent="0.25">
      <c r="A37" s="225"/>
      <c r="B37" s="101">
        <v>43586</v>
      </c>
      <c r="C37" s="170" t="s">
        <v>1330</v>
      </c>
      <c r="D37" s="171">
        <v>8</v>
      </c>
      <c r="E37" s="99" t="s">
        <v>1569</v>
      </c>
      <c r="F37" s="304"/>
    </row>
    <row r="38" spans="1:6" ht="18.75" x14ac:dyDescent="0.25">
      <c r="A38" s="248"/>
      <c r="B38" s="101">
        <v>43709</v>
      </c>
      <c r="C38" s="170" t="s">
        <v>831</v>
      </c>
      <c r="D38" s="171">
        <v>13</v>
      </c>
      <c r="E38" s="99" t="s">
        <v>1680</v>
      </c>
      <c r="F38" s="304"/>
    </row>
    <row r="39" spans="1:6" ht="18.75" x14ac:dyDescent="0.25">
      <c r="A39" s="283"/>
      <c r="B39" s="101">
        <v>43739</v>
      </c>
      <c r="C39" s="161" t="s">
        <v>629</v>
      </c>
      <c r="D39" s="99"/>
      <c r="E39" s="163" t="s">
        <v>1940</v>
      </c>
    </row>
    <row r="40" spans="1:6" x14ac:dyDescent="0.25">
      <c r="A40" s="97"/>
      <c r="B40" s="98"/>
      <c r="C40" s="97"/>
      <c r="D40" s="97"/>
      <c r="E40" s="97"/>
    </row>
    <row r="41" spans="1:6" ht="18.75" x14ac:dyDescent="0.25">
      <c r="A41" s="302" t="s">
        <v>59</v>
      </c>
      <c r="B41" s="102" t="s">
        <v>528</v>
      </c>
      <c r="C41" s="102" t="s">
        <v>631</v>
      </c>
      <c r="D41" s="102"/>
      <c r="E41" s="102" t="s">
        <v>630</v>
      </c>
    </row>
    <row r="42" spans="1:6" x14ac:dyDescent="0.25">
      <c r="A42" s="302"/>
      <c r="B42" s="101">
        <v>43009</v>
      </c>
      <c r="C42" s="161" t="s">
        <v>629</v>
      </c>
      <c r="D42" s="99"/>
      <c r="E42" s="163" t="s">
        <v>634</v>
      </c>
    </row>
    <row r="43" spans="1:6" ht="32.25" customHeight="1" x14ac:dyDescent="0.25">
      <c r="A43" s="302"/>
      <c r="B43" s="101"/>
      <c r="C43" s="100" t="s">
        <v>693</v>
      </c>
      <c r="D43" s="112">
        <v>8</v>
      </c>
      <c r="E43" s="99" t="s">
        <v>694</v>
      </c>
      <c r="F43" s="303" t="s">
        <v>958</v>
      </c>
    </row>
    <row r="44" spans="1:6" ht="32.25" customHeight="1" x14ac:dyDescent="0.25">
      <c r="A44" s="113"/>
      <c r="B44" s="101">
        <v>43221</v>
      </c>
      <c r="C44" s="100" t="s">
        <v>725</v>
      </c>
      <c r="D44" s="112">
        <v>17</v>
      </c>
      <c r="E44" s="99" t="s">
        <v>776</v>
      </c>
      <c r="F44" s="304"/>
    </row>
    <row r="45" spans="1:6" ht="32.25" customHeight="1" x14ac:dyDescent="0.25">
      <c r="A45" s="132"/>
      <c r="B45" s="101">
        <v>43282</v>
      </c>
      <c r="C45" s="100" t="s">
        <v>807</v>
      </c>
      <c r="D45" s="112">
        <v>3</v>
      </c>
      <c r="E45" s="99" t="s">
        <v>898</v>
      </c>
      <c r="F45" s="304"/>
    </row>
    <row r="46" spans="1:6" ht="18.75" x14ac:dyDescent="0.25">
      <c r="A46" s="168"/>
      <c r="B46" s="101">
        <v>43466</v>
      </c>
      <c r="C46" s="161" t="s">
        <v>629</v>
      </c>
      <c r="D46" s="99"/>
      <c r="E46" s="163" t="s">
        <v>930</v>
      </c>
    </row>
    <row r="47" spans="1:6" ht="18.75" x14ac:dyDescent="0.25">
      <c r="A47" s="186"/>
      <c r="B47" s="101">
        <v>43497</v>
      </c>
      <c r="C47" s="170" t="s">
        <v>624</v>
      </c>
      <c r="D47" s="171">
        <v>9</v>
      </c>
      <c r="E47" s="99" t="s">
        <v>1321</v>
      </c>
      <c r="F47" s="303" t="s">
        <v>1893</v>
      </c>
    </row>
    <row r="48" spans="1:6" ht="40.5" customHeight="1" x14ac:dyDescent="0.25">
      <c r="A48" s="209"/>
      <c r="B48" s="101">
        <v>43586</v>
      </c>
      <c r="C48" s="170" t="s">
        <v>1310</v>
      </c>
      <c r="D48" s="171">
        <v>7</v>
      </c>
      <c r="E48" s="99" t="s">
        <v>1561</v>
      </c>
      <c r="F48" s="304"/>
    </row>
    <row r="49" spans="1:6" ht="32.25" customHeight="1" x14ac:dyDescent="0.25">
      <c r="A49" s="248"/>
      <c r="B49" s="101">
        <v>43709</v>
      </c>
      <c r="C49" s="170" t="s">
        <v>1573</v>
      </c>
      <c r="D49" s="171">
        <v>9</v>
      </c>
      <c r="E49" s="99" t="s">
        <v>1667</v>
      </c>
      <c r="F49" s="304"/>
    </row>
    <row r="50" spans="1:6" ht="18.75" x14ac:dyDescent="0.25">
      <c r="A50" s="283"/>
      <c r="B50" s="101">
        <v>43770</v>
      </c>
      <c r="C50" s="161" t="s">
        <v>629</v>
      </c>
      <c r="D50" s="99"/>
      <c r="E50" s="163" t="s">
        <v>1940</v>
      </c>
    </row>
    <row r="51" spans="1:6" x14ac:dyDescent="0.25">
      <c r="A51" s="97"/>
      <c r="B51" s="98"/>
      <c r="C51" s="97"/>
      <c r="D51" s="97"/>
      <c r="E51" s="97"/>
    </row>
    <row r="52" spans="1:6" ht="18.75" x14ac:dyDescent="0.25">
      <c r="A52" s="302" t="s">
        <v>164</v>
      </c>
      <c r="B52" s="102" t="s">
        <v>528</v>
      </c>
      <c r="C52" s="102" t="s">
        <v>631</v>
      </c>
      <c r="D52" s="102"/>
      <c r="E52" s="102" t="s">
        <v>630</v>
      </c>
    </row>
    <row r="53" spans="1:6" x14ac:dyDescent="0.25">
      <c r="A53" s="302"/>
      <c r="B53" s="101">
        <v>43009</v>
      </c>
      <c r="C53" s="161" t="s">
        <v>629</v>
      </c>
      <c r="D53" s="99"/>
      <c r="E53" s="163" t="s">
        <v>634</v>
      </c>
    </row>
    <row r="54" spans="1:6" ht="32.25" customHeight="1" x14ac:dyDescent="0.25">
      <c r="A54" s="302"/>
      <c r="B54" s="101">
        <v>43191</v>
      </c>
      <c r="C54" s="100" t="s">
        <v>680</v>
      </c>
      <c r="D54" s="112">
        <v>8</v>
      </c>
      <c r="E54" s="99" t="s">
        <v>637</v>
      </c>
      <c r="F54" s="303" t="s">
        <v>967</v>
      </c>
    </row>
    <row r="55" spans="1:6" ht="32.25" customHeight="1" x14ac:dyDescent="0.25">
      <c r="A55" s="113"/>
      <c r="B55" s="101">
        <v>43221</v>
      </c>
      <c r="C55" s="100" t="s">
        <v>725</v>
      </c>
      <c r="D55" s="112">
        <v>17</v>
      </c>
      <c r="E55" s="99" t="s">
        <v>775</v>
      </c>
      <c r="F55" s="304"/>
    </row>
    <row r="56" spans="1:6" ht="32.25" customHeight="1" x14ac:dyDescent="0.25">
      <c r="A56" s="132"/>
      <c r="B56" s="101">
        <v>43282</v>
      </c>
      <c r="C56" s="100" t="s">
        <v>402</v>
      </c>
      <c r="D56" s="112">
        <v>4</v>
      </c>
      <c r="E56" s="99" t="s">
        <v>899</v>
      </c>
      <c r="F56" s="304"/>
    </row>
    <row r="57" spans="1:6" ht="18.75" x14ac:dyDescent="0.25">
      <c r="A57" s="266"/>
      <c r="B57" s="101">
        <v>43466</v>
      </c>
      <c r="C57" s="161" t="s">
        <v>629</v>
      </c>
      <c r="D57" s="99"/>
      <c r="E57" s="163" t="s">
        <v>930</v>
      </c>
    </row>
    <row r="58" spans="1:6" ht="18.75" x14ac:dyDescent="0.25">
      <c r="A58" s="186"/>
      <c r="B58" s="101">
        <v>43497</v>
      </c>
      <c r="C58" s="170" t="s">
        <v>834</v>
      </c>
      <c r="D58" s="171">
        <v>6</v>
      </c>
      <c r="E58" s="99" t="s">
        <v>1205</v>
      </c>
      <c r="F58" s="305" t="s">
        <v>1693</v>
      </c>
    </row>
    <row r="59" spans="1:6" ht="40.5" customHeight="1" x14ac:dyDescent="0.25">
      <c r="A59" s="209"/>
      <c r="B59" s="101">
        <v>43586</v>
      </c>
      <c r="C59" s="170" t="s">
        <v>1310</v>
      </c>
      <c r="D59" s="171">
        <v>7</v>
      </c>
      <c r="E59" s="99" t="s">
        <v>1561</v>
      </c>
      <c r="F59" s="304"/>
    </row>
    <row r="60" spans="1:6" ht="36" customHeight="1" x14ac:dyDescent="0.25">
      <c r="A60" s="249"/>
      <c r="B60" s="101">
        <v>43678</v>
      </c>
      <c r="C60" s="170" t="s">
        <v>1626</v>
      </c>
      <c r="D60" s="171">
        <v>6</v>
      </c>
      <c r="E60" s="99" t="s">
        <v>1678</v>
      </c>
      <c r="F60" s="304"/>
    </row>
    <row r="61" spans="1:6" ht="18.75" x14ac:dyDescent="0.25">
      <c r="A61" s="283"/>
      <c r="B61" s="101">
        <v>43770</v>
      </c>
      <c r="C61" s="161" t="s">
        <v>629</v>
      </c>
      <c r="D61" s="99"/>
      <c r="E61" s="163" t="s">
        <v>1940</v>
      </c>
    </row>
    <row r="62" spans="1:6" x14ac:dyDescent="0.25">
      <c r="A62" s="97"/>
      <c r="B62" s="98"/>
      <c r="C62" s="97"/>
      <c r="D62" s="97"/>
      <c r="E62" s="97"/>
    </row>
    <row r="63" spans="1:6" ht="18.75" x14ac:dyDescent="0.25">
      <c r="A63" s="302" t="s">
        <v>280</v>
      </c>
      <c r="B63" s="102" t="s">
        <v>528</v>
      </c>
      <c r="C63" s="102" t="s">
        <v>631</v>
      </c>
      <c r="D63" s="102"/>
      <c r="E63" s="102" t="s">
        <v>630</v>
      </c>
    </row>
    <row r="64" spans="1:6" x14ac:dyDescent="0.25">
      <c r="A64" s="302"/>
      <c r="B64" s="101">
        <v>43009</v>
      </c>
      <c r="C64" s="161" t="s">
        <v>629</v>
      </c>
      <c r="D64" s="99"/>
      <c r="E64" s="163" t="s">
        <v>634</v>
      </c>
    </row>
    <row r="65" spans="1:6" ht="32.25" customHeight="1" x14ac:dyDescent="0.25">
      <c r="A65" s="302"/>
      <c r="B65" s="101">
        <v>43160</v>
      </c>
      <c r="C65" s="100" t="s">
        <v>547</v>
      </c>
      <c r="D65" s="112">
        <v>8</v>
      </c>
      <c r="E65" s="99" t="s">
        <v>637</v>
      </c>
      <c r="F65" s="303" t="s">
        <v>968</v>
      </c>
    </row>
    <row r="66" spans="1:6" ht="32.25" customHeight="1" x14ac:dyDescent="0.25">
      <c r="A66" s="114"/>
      <c r="B66" s="101">
        <v>43221</v>
      </c>
      <c r="C66" s="100" t="s">
        <v>727</v>
      </c>
      <c r="D66" s="112">
        <v>12</v>
      </c>
      <c r="E66" s="99" t="s">
        <v>714</v>
      </c>
      <c r="F66" s="304"/>
    </row>
    <row r="67" spans="1:6" ht="32.25" customHeight="1" x14ac:dyDescent="0.25">
      <c r="A67" s="132"/>
      <c r="B67" s="101">
        <v>43282</v>
      </c>
      <c r="C67" s="100" t="s">
        <v>808</v>
      </c>
      <c r="D67" s="112">
        <v>2</v>
      </c>
      <c r="E67" s="99" t="s">
        <v>900</v>
      </c>
      <c r="F67" s="304"/>
    </row>
    <row r="68" spans="1:6" ht="18.75" x14ac:dyDescent="0.25">
      <c r="A68" s="168"/>
      <c r="B68" s="101">
        <v>43466</v>
      </c>
      <c r="C68" s="161" t="s">
        <v>629</v>
      </c>
      <c r="D68" s="99"/>
      <c r="E68" s="163" t="s">
        <v>930</v>
      </c>
    </row>
    <row r="69" spans="1:6" ht="18.75" x14ac:dyDescent="0.25">
      <c r="A69" s="186"/>
      <c r="B69" s="101">
        <v>43497</v>
      </c>
      <c r="C69" s="170" t="s">
        <v>834</v>
      </c>
      <c r="D69" s="171">
        <v>6</v>
      </c>
      <c r="E69" s="99" t="s">
        <v>1205</v>
      </c>
      <c r="F69" s="305" t="s">
        <v>1963</v>
      </c>
    </row>
    <row r="70" spans="1:6" ht="40.5" customHeight="1" x14ac:dyDescent="0.25">
      <c r="A70" s="209"/>
      <c r="B70" s="101">
        <v>43586</v>
      </c>
      <c r="C70" s="170" t="s">
        <v>1310</v>
      </c>
      <c r="D70" s="171">
        <v>3</v>
      </c>
      <c r="E70" s="99" t="s">
        <v>1562</v>
      </c>
      <c r="F70" s="304"/>
    </row>
    <row r="71" spans="1:6" ht="32.25" customHeight="1" x14ac:dyDescent="0.25">
      <c r="A71" s="260"/>
      <c r="B71" s="101">
        <v>43709</v>
      </c>
      <c r="C71" s="170" t="s">
        <v>1573</v>
      </c>
      <c r="D71" s="171">
        <v>9</v>
      </c>
      <c r="E71" s="99" t="s">
        <v>1667</v>
      </c>
      <c r="F71" s="304"/>
    </row>
    <row r="72" spans="1:6" ht="18.75" x14ac:dyDescent="0.25">
      <c r="A72" s="283"/>
      <c r="B72" s="101">
        <v>43770</v>
      </c>
      <c r="C72" s="161" t="s">
        <v>629</v>
      </c>
      <c r="D72" s="99"/>
      <c r="E72" s="163" t="s">
        <v>1940</v>
      </c>
    </row>
    <row r="73" spans="1:6" x14ac:dyDescent="0.25">
      <c r="A73" s="97"/>
      <c r="B73" s="98"/>
      <c r="C73" s="97"/>
      <c r="D73" s="97"/>
      <c r="E73" s="97"/>
    </row>
    <row r="74" spans="1:6" ht="18.75" x14ac:dyDescent="0.25">
      <c r="A74" s="302" t="s">
        <v>599</v>
      </c>
      <c r="B74" s="102" t="s">
        <v>528</v>
      </c>
      <c r="C74" s="102" t="s">
        <v>631</v>
      </c>
      <c r="D74" s="102"/>
      <c r="E74" s="102" t="s">
        <v>630</v>
      </c>
    </row>
    <row r="75" spans="1:6" x14ac:dyDescent="0.25">
      <c r="A75" s="302"/>
      <c r="B75" s="101">
        <v>43009</v>
      </c>
      <c r="C75" s="161" t="s">
        <v>629</v>
      </c>
      <c r="D75" s="99"/>
      <c r="E75" s="163" t="s">
        <v>634</v>
      </c>
    </row>
    <row r="76" spans="1:6" ht="32.25" customHeight="1" x14ac:dyDescent="0.25">
      <c r="A76" s="302"/>
      <c r="B76" s="101">
        <v>43160</v>
      </c>
      <c r="C76" s="100" t="s">
        <v>547</v>
      </c>
      <c r="D76" s="112">
        <v>8</v>
      </c>
      <c r="E76" s="99" t="s">
        <v>637</v>
      </c>
      <c r="F76" s="303" t="s">
        <v>968</v>
      </c>
    </row>
    <row r="77" spans="1:6" ht="32.25" customHeight="1" x14ac:dyDescent="0.25">
      <c r="A77" s="114"/>
      <c r="B77" s="101">
        <v>43221</v>
      </c>
      <c r="C77" s="100" t="s">
        <v>727</v>
      </c>
      <c r="D77" s="112">
        <v>12</v>
      </c>
      <c r="E77" s="99" t="s">
        <v>714</v>
      </c>
      <c r="F77" s="304"/>
    </row>
    <row r="78" spans="1:6" ht="32.25" customHeight="1" x14ac:dyDescent="0.25">
      <c r="A78" s="132"/>
      <c r="B78" s="101">
        <v>43282</v>
      </c>
      <c r="C78" s="100" t="s">
        <v>808</v>
      </c>
      <c r="D78" s="112">
        <v>2</v>
      </c>
      <c r="E78" s="99" t="s">
        <v>901</v>
      </c>
      <c r="F78" s="304"/>
    </row>
    <row r="79" spans="1:6" ht="18.75" x14ac:dyDescent="0.25">
      <c r="A79" s="168"/>
      <c r="B79" s="101">
        <v>43466</v>
      </c>
      <c r="C79" s="161" t="s">
        <v>629</v>
      </c>
      <c r="D79" s="99"/>
      <c r="E79" s="163" t="s">
        <v>930</v>
      </c>
    </row>
    <row r="80" spans="1:6" ht="47.25" customHeight="1" x14ac:dyDescent="0.25">
      <c r="A80" s="198"/>
      <c r="B80" s="101">
        <v>43525</v>
      </c>
      <c r="C80" s="170" t="s">
        <v>1168</v>
      </c>
      <c r="D80" s="171">
        <v>14</v>
      </c>
      <c r="E80" s="99" t="s">
        <v>1312</v>
      </c>
      <c r="F80" s="305" t="s">
        <v>1977</v>
      </c>
    </row>
    <row r="81" spans="1:6" ht="40.5" customHeight="1" x14ac:dyDescent="0.25">
      <c r="A81" s="225"/>
      <c r="B81" s="101">
        <v>43586</v>
      </c>
      <c r="C81" s="170" t="s">
        <v>1331</v>
      </c>
      <c r="D81" s="171">
        <v>10</v>
      </c>
      <c r="E81" s="99" t="s">
        <v>1564</v>
      </c>
      <c r="F81" s="304"/>
    </row>
    <row r="82" spans="1:6" ht="36" customHeight="1" x14ac:dyDescent="0.25">
      <c r="A82" s="249"/>
      <c r="B82" s="101">
        <v>43678</v>
      </c>
      <c r="C82" s="170" t="s">
        <v>1625</v>
      </c>
      <c r="D82" s="171">
        <v>4</v>
      </c>
      <c r="E82" s="99" t="s">
        <v>1679</v>
      </c>
      <c r="F82" s="304"/>
    </row>
    <row r="83" spans="1:6" ht="18.75" x14ac:dyDescent="0.25">
      <c r="A83" s="286"/>
      <c r="B83" s="101">
        <v>43831</v>
      </c>
      <c r="C83" s="161" t="s">
        <v>629</v>
      </c>
      <c r="D83" s="99"/>
      <c r="E83" s="163" t="s">
        <v>1955</v>
      </c>
    </row>
    <row r="84" spans="1:6" x14ac:dyDescent="0.25">
      <c r="A84" s="97"/>
      <c r="B84" s="98"/>
      <c r="C84" s="97"/>
      <c r="D84" s="97"/>
      <c r="E84" s="97"/>
    </row>
    <row r="85" spans="1:6" ht="18.75" x14ac:dyDescent="0.25">
      <c r="A85" s="302" t="s">
        <v>600</v>
      </c>
      <c r="B85" s="102" t="s">
        <v>528</v>
      </c>
      <c r="C85" s="102" t="s">
        <v>631</v>
      </c>
      <c r="D85" s="102"/>
      <c r="E85" s="102" t="s">
        <v>630</v>
      </c>
    </row>
    <row r="86" spans="1:6" x14ac:dyDescent="0.25">
      <c r="A86" s="302"/>
      <c r="B86" s="101">
        <v>43009</v>
      </c>
      <c r="C86" s="161" t="s">
        <v>629</v>
      </c>
      <c r="D86" s="99"/>
      <c r="E86" s="163" t="s">
        <v>634</v>
      </c>
    </row>
    <row r="87" spans="1:6" ht="32.25" customHeight="1" x14ac:dyDescent="0.25">
      <c r="A87" s="302"/>
      <c r="B87" s="101">
        <v>43191</v>
      </c>
      <c r="C87" s="100" t="s">
        <v>560</v>
      </c>
      <c r="D87" s="112">
        <v>8</v>
      </c>
      <c r="E87" s="99" t="s">
        <v>710</v>
      </c>
      <c r="F87" s="303" t="s">
        <v>969</v>
      </c>
    </row>
    <row r="88" spans="1:6" ht="32.25" customHeight="1" x14ac:dyDescent="0.25">
      <c r="A88" s="133"/>
      <c r="B88" s="101">
        <v>43252</v>
      </c>
      <c r="C88" s="100" t="s">
        <v>735</v>
      </c>
      <c r="D88" s="112">
        <v>12</v>
      </c>
      <c r="E88" s="99" t="s">
        <v>714</v>
      </c>
      <c r="F88" s="304"/>
    </row>
    <row r="89" spans="1:6" ht="32.25" customHeight="1" x14ac:dyDescent="0.25">
      <c r="A89" s="116"/>
      <c r="B89" s="101">
        <v>43313</v>
      </c>
      <c r="C89" s="100" t="s">
        <v>814</v>
      </c>
      <c r="D89" s="112">
        <v>1</v>
      </c>
      <c r="E89" s="99" t="s">
        <v>927</v>
      </c>
      <c r="F89" s="304"/>
    </row>
    <row r="90" spans="1:6" ht="18.75" x14ac:dyDescent="0.25">
      <c r="A90" s="168"/>
      <c r="B90" s="101">
        <v>43466</v>
      </c>
      <c r="C90" s="161" t="s">
        <v>629</v>
      </c>
      <c r="D90" s="99"/>
      <c r="E90" s="163" t="s">
        <v>930</v>
      </c>
    </row>
    <row r="91" spans="1:6" ht="40.5" customHeight="1" x14ac:dyDescent="0.25">
      <c r="A91" s="198"/>
      <c r="B91" s="101">
        <v>43525</v>
      </c>
      <c r="C91" s="170" t="s">
        <v>1319</v>
      </c>
      <c r="D91" s="171">
        <v>14</v>
      </c>
      <c r="E91" s="99" t="s">
        <v>1320</v>
      </c>
      <c r="F91" s="305" t="s">
        <v>1978</v>
      </c>
    </row>
    <row r="92" spans="1:6" ht="40.5" customHeight="1" x14ac:dyDescent="0.25">
      <c r="A92" s="225"/>
      <c r="B92" s="101">
        <v>43586</v>
      </c>
      <c r="C92" s="170" t="s">
        <v>1331</v>
      </c>
      <c r="D92" s="171">
        <v>10</v>
      </c>
      <c r="E92" s="99" t="s">
        <v>1563</v>
      </c>
      <c r="F92" s="304"/>
    </row>
    <row r="93" spans="1:6" ht="32.25" customHeight="1" x14ac:dyDescent="0.25">
      <c r="A93" s="249"/>
      <c r="B93" s="101">
        <v>43678</v>
      </c>
      <c r="C93" s="170" t="s">
        <v>1544</v>
      </c>
      <c r="D93" s="171">
        <v>15</v>
      </c>
      <c r="E93" s="99" t="s">
        <v>1671</v>
      </c>
      <c r="F93" s="304"/>
    </row>
    <row r="94" spans="1:6" ht="18.75" x14ac:dyDescent="0.25">
      <c r="A94" s="283"/>
      <c r="B94" s="101">
        <v>43770</v>
      </c>
      <c r="C94" s="161" t="s">
        <v>629</v>
      </c>
      <c r="D94" s="99"/>
      <c r="E94" s="163" t="s">
        <v>1940</v>
      </c>
    </row>
    <row r="95" spans="1:6" x14ac:dyDescent="0.25">
      <c r="A95" s="97"/>
      <c r="B95" s="98"/>
      <c r="C95" s="97"/>
      <c r="D95" s="97"/>
      <c r="E95" s="97"/>
    </row>
  </sheetData>
  <mergeCells count="27">
    <mergeCell ref="F91:F93"/>
    <mergeCell ref="A74:A76"/>
    <mergeCell ref="A85:A87"/>
    <mergeCell ref="A1:A3"/>
    <mergeCell ref="A11:A13"/>
    <mergeCell ref="A21:A23"/>
    <mergeCell ref="A31:A33"/>
    <mergeCell ref="A41:A43"/>
    <mergeCell ref="A52:A54"/>
    <mergeCell ref="F3:F4"/>
    <mergeCell ref="F13:F14"/>
    <mergeCell ref="F23:F24"/>
    <mergeCell ref="F33:F34"/>
    <mergeCell ref="A63:A65"/>
    <mergeCell ref="F16:F18"/>
    <mergeCell ref="F26:F28"/>
    <mergeCell ref="F6:F8"/>
    <mergeCell ref="F36:F38"/>
    <mergeCell ref="F58:F60"/>
    <mergeCell ref="F87:F89"/>
    <mergeCell ref="F43:F45"/>
    <mergeCell ref="F54:F56"/>
    <mergeCell ref="F65:F67"/>
    <mergeCell ref="F76:F78"/>
    <mergeCell ref="F47:F49"/>
    <mergeCell ref="F69:F71"/>
    <mergeCell ref="F80:F8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info leg.</vt:lpstr>
      <vt:lpstr>2-Ass.</vt:lpstr>
      <vt:lpstr>3-Realis.</vt:lpstr>
      <vt:lpstr>Gabrielle</vt:lpstr>
      <vt:lpstr>Michelle</vt:lpstr>
      <vt:lpstr>Raphaelle</vt:lpstr>
      <vt:lpstr>Belier</vt:lpstr>
      <vt:lpstr>Taureau</vt:lpstr>
      <vt:lpstr>Gemeaux</vt:lpstr>
      <vt:lpstr>Cancer</vt:lpstr>
      <vt:lpstr>Lion</vt:lpstr>
      <vt:lpstr>Vierge</vt:lpstr>
      <vt:lpstr>Balance</vt:lpstr>
      <vt:lpstr>Scorpion</vt:lpstr>
      <vt:lpstr>Sagittaire</vt:lpstr>
      <vt:lpstr>Capricone</vt:lpstr>
      <vt:lpstr>Verseau</vt:lpstr>
      <vt:lpstr>Poisson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dc:creator>
  <cp:lastModifiedBy>Campo SSD</cp:lastModifiedBy>
  <cp:lastPrinted>2019-06-16T17:49:44Z</cp:lastPrinted>
  <dcterms:created xsi:type="dcterms:W3CDTF">2014-01-04T07:57:38Z</dcterms:created>
  <dcterms:modified xsi:type="dcterms:W3CDTF">2020-05-11T02:51:57Z</dcterms:modified>
</cp:coreProperties>
</file>